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ЭтаКнига"/>
  <mc:AlternateContent xmlns:mc="http://schemas.openxmlformats.org/markup-compatibility/2006">
    <mc:Choice Requires="x15">
      <x15ac:absPath xmlns:x15ac="http://schemas.microsoft.com/office/spreadsheetml/2010/11/ac" url="\\192.168.104.20\каб_229_бюджет\Исполнение бюджета\2022 год\САЙТ - Проект, Бюджет для граждан и прочее\"/>
    </mc:Choice>
  </mc:AlternateContent>
  <xr:revisionPtr revIDLastSave="0" documentId="13_ncr:1_{F3F189F4-D149-4B69-8DBD-915AFD0E94CC}" xr6:coauthVersionLast="45" xr6:coauthVersionMax="45" xr10:uidLastSave="{00000000-0000-0000-0000-000000000000}"/>
  <bookViews>
    <workbookView xWindow="-120" yWindow="-120" windowWidth="29040" windowHeight="15840" tabRatio="548" xr2:uid="{00000000-000D-0000-FFFF-FFFF00000000}"/>
  </bookViews>
  <sheets>
    <sheet name="Сведения" sheetId="1" r:id="rId1"/>
  </sheets>
  <definedNames>
    <definedName name="_xlnm._FilterDatabase" localSheetId="0" hidden="1">Сведения!$B$4:$Q$58</definedName>
    <definedName name="_xlnm.Print_Titles" localSheetId="0">Сведения!$4:$4</definedName>
    <definedName name="Код_КВР">#REF!</definedName>
    <definedName name="Код_КЦСР">#REF!</definedName>
    <definedName name="Код_ППП">#REF!</definedName>
    <definedName name="Код_ПР">#REF!</definedName>
    <definedName name="Код_Раздел">#REF!</definedName>
    <definedName name="_xlnm.Print_Area" localSheetId="0">Сведения!$A$1:$O$58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1" l="1"/>
  <c r="L57" i="1" l="1"/>
  <c r="N11" i="1"/>
  <c r="M11" i="1"/>
  <c r="L11" i="1"/>
  <c r="L10" i="1"/>
  <c r="L7" i="1"/>
  <c r="L21" i="1"/>
  <c r="L8" i="1"/>
  <c r="N57" i="1"/>
  <c r="M57" i="1"/>
  <c r="K57" i="1"/>
  <c r="J57" i="1"/>
  <c r="I57" i="1"/>
  <c r="N55" i="1"/>
  <c r="M55" i="1"/>
  <c r="L55" i="1"/>
  <c r="K55" i="1"/>
  <c r="J55" i="1"/>
  <c r="I55" i="1"/>
  <c r="N53" i="1"/>
  <c r="M53" i="1"/>
  <c r="L53" i="1"/>
  <c r="K53" i="1"/>
  <c r="J53" i="1"/>
  <c r="I53" i="1"/>
  <c r="N52" i="1"/>
  <c r="M52" i="1"/>
  <c r="L52" i="1"/>
  <c r="K52" i="1"/>
  <c r="J52" i="1"/>
  <c r="I52" i="1"/>
  <c r="N51" i="1"/>
  <c r="M51" i="1"/>
  <c r="L51" i="1"/>
  <c r="K51" i="1"/>
  <c r="J51" i="1"/>
  <c r="I51" i="1"/>
  <c r="N50" i="1"/>
  <c r="M50" i="1"/>
  <c r="L50" i="1"/>
  <c r="K50" i="1"/>
  <c r="J50" i="1"/>
  <c r="I50" i="1"/>
  <c r="N48" i="1"/>
  <c r="M48" i="1"/>
  <c r="L48" i="1"/>
  <c r="K48" i="1"/>
  <c r="J48" i="1"/>
  <c r="I48" i="1"/>
  <c r="N47" i="1"/>
  <c r="M47" i="1"/>
  <c r="L47" i="1"/>
  <c r="K47" i="1"/>
  <c r="J47" i="1"/>
  <c r="I47" i="1"/>
  <c r="L46" i="1"/>
  <c r="K46" i="1"/>
  <c r="J46" i="1"/>
  <c r="I46" i="1"/>
  <c r="N45" i="1"/>
  <c r="M45" i="1"/>
  <c r="L45" i="1"/>
  <c r="K45" i="1"/>
  <c r="J45" i="1"/>
  <c r="I45" i="1"/>
  <c r="N43" i="1"/>
  <c r="M43" i="1"/>
  <c r="L43" i="1"/>
  <c r="K43" i="1"/>
  <c r="J43" i="1"/>
  <c r="I43" i="1"/>
  <c r="N41" i="1"/>
  <c r="M41" i="1"/>
  <c r="L41" i="1"/>
  <c r="K41" i="1"/>
  <c r="J41" i="1"/>
  <c r="I41" i="1"/>
  <c r="N40" i="1"/>
  <c r="M40" i="1"/>
  <c r="L40" i="1"/>
  <c r="K40" i="1"/>
  <c r="J40" i="1"/>
  <c r="I40" i="1"/>
  <c r="N38" i="1"/>
  <c r="M38" i="1"/>
  <c r="L38" i="1"/>
  <c r="K38" i="1"/>
  <c r="J38" i="1"/>
  <c r="I38" i="1"/>
  <c r="N37" i="1"/>
  <c r="M37" i="1"/>
  <c r="L37" i="1"/>
  <c r="K37" i="1"/>
  <c r="J37" i="1"/>
  <c r="I37" i="1"/>
  <c r="N36" i="1"/>
  <c r="M36" i="1"/>
  <c r="L36" i="1"/>
  <c r="K36" i="1"/>
  <c r="J36" i="1"/>
  <c r="I36" i="1"/>
  <c r="N35" i="1"/>
  <c r="M35" i="1"/>
  <c r="L35" i="1"/>
  <c r="K35" i="1"/>
  <c r="J35" i="1"/>
  <c r="I35" i="1"/>
  <c r="N34" i="1"/>
  <c r="M34" i="1"/>
  <c r="L34" i="1"/>
  <c r="K34" i="1"/>
  <c r="J34" i="1"/>
  <c r="I34" i="1"/>
  <c r="N33" i="1"/>
  <c r="M33" i="1"/>
  <c r="L33" i="1"/>
  <c r="K33" i="1"/>
  <c r="J33" i="1"/>
  <c r="I33" i="1"/>
  <c r="N31" i="1"/>
  <c r="M31" i="1"/>
  <c r="L31" i="1"/>
  <c r="K31" i="1"/>
  <c r="J31" i="1"/>
  <c r="I31" i="1"/>
  <c r="N29" i="1"/>
  <c r="M29" i="1"/>
  <c r="L29" i="1"/>
  <c r="K29" i="1"/>
  <c r="J29" i="1"/>
  <c r="I29" i="1"/>
  <c r="N28" i="1"/>
  <c r="M28" i="1"/>
  <c r="L28" i="1"/>
  <c r="K28" i="1"/>
  <c r="J28" i="1"/>
  <c r="I28" i="1"/>
  <c r="N27" i="1"/>
  <c r="M27" i="1"/>
  <c r="L27" i="1"/>
  <c r="K27" i="1"/>
  <c r="J27" i="1"/>
  <c r="I27" i="1"/>
  <c r="N26" i="1"/>
  <c r="M26" i="1"/>
  <c r="L26" i="1"/>
  <c r="K26" i="1"/>
  <c r="J26" i="1"/>
  <c r="I26" i="1"/>
  <c r="N24" i="1"/>
  <c r="M24" i="1"/>
  <c r="L24" i="1"/>
  <c r="K24" i="1"/>
  <c r="J24" i="1"/>
  <c r="I24" i="1"/>
  <c r="N23" i="1"/>
  <c r="M23" i="1"/>
  <c r="L23" i="1"/>
  <c r="K23" i="1"/>
  <c r="J23" i="1"/>
  <c r="I23" i="1"/>
  <c r="N22" i="1"/>
  <c r="M22" i="1"/>
  <c r="L22" i="1"/>
  <c r="K22" i="1"/>
  <c r="J22" i="1"/>
  <c r="I22" i="1"/>
  <c r="N21" i="1"/>
  <c r="M21" i="1"/>
  <c r="K21" i="1"/>
  <c r="J21" i="1"/>
  <c r="I21" i="1"/>
  <c r="M20" i="1"/>
  <c r="K20" i="1"/>
  <c r="J20" i="1"/>
  <c r="I20" i="1"/>
  <c r="N19" i="1"/>
  <c r="M19" i="1"/>
  <c r="L19" i="1"/>
  <c r="K19" i="1"/>
  <c r="J19" i="1"/>
  <c r="I19" i="1"/>
  <c r="M17" i="1"/>
  <c r="K17" i="1"/>
  <c r="J17" i="1"/>
  <c r="I17" i="1"/>
  <c r="N16" i="1"/>
  <c r="M16" i="1"/>
  <c r="L16" i="1"/>
  <c r="K16" i="1"/>
  <c r="J16" i="1"/>
  <c r="I16" i="1"/>
  <c r="N14" i="1"/>
  <c r="M14" i="1"/>
  <c r="L14" i="1"/>
  <c r="K14" i="1"/>
  <c r="J14" i="1"/>
  <c r="I14" i="1"/>
  <c r="N13" i="1"/>
  <c r="M13" i="1"/>
  <c r="L13" i="1"/>
  <c r="K13" i="1"/>
  <c r="I13" i="1"/>
  <c r="N12" i="1"/>
  <c r="M12" i="1"/>
  <c r="K12" i="1"/>
  <c r="I12" i="1"/>
  <c r="K11" i="1"/>
  <c r="J11" i="1"/>
  <c r="I11" i="1"/>
  <c r="N10" i="1"/>
  <c r="M10" i="1"/>
  <c r="K10" i="1"/>
  <c r="J10" i="1"/>
  <c r="I10" i="1"/>
  <c r="N9" i="1"/>
  <c r="M9" i="1"/>
  <c r="L9" i="1"/>
  <c r="K9" i="1"/>
  <c r="J9" i="1"/>
  <c r="I9" i="1"/>
  <c r="N8" i="1"/>
  <c r="M8" i="1"/>
  <c r="K8" i="1"/>
  <c r="J8" i="1"/>
  <c r="I8" i="1"/>
  <c r="N7" i="1"/>
  <c r="M7" i="1"/>
  <c r="J7" i="1"/>
  <c r="I7" i="1"/>
  <c r="H30" i="1"/>
  <c r="G46" i="1"/>
  <c r="M46" i="1" s="1"/>
  <c r="N46" i="1" l="1"/>
  <c r="E6" i="1"/>
  <c r="E56" i="1" l="1"/>
  <c r="E54" i="1"/>
  <c r="E49" i="1"/>
  <c r="E44" i="1"/>
  <c r="E42" i="1"/>
  <c r="E39" i="1"/>
  <c r="E32" i="1"/>
  <c r="E30" i="1"/>
  <c r="E25" i="1"/>
  <c r="E18" i="1"/>
  <c r="E15" i="1"/>
  <c r="E58" i="1"/>
  <c r="J30" i="1" l="1"/>
  <c r="I30" i="1"/>
  <c r="F18" i="1"/>
  <c r="G18" i="1"/>
  <c r="H18" i="1"/>
  <c r="G6" i="1"/>
  <c r="F6" i="1"/>
  <c r="H6" i="1"/>
  <c r="L6" i="1" s="1"/>
  <c r="H15" i="1"/>
  <c r="G15" i="1"/>
  <c r="F15" i="1"/>
  <c r="L15" i="1" l="1"/>
  <c r="N15" i="1"/>
  <c r="J15" i="1"/>
  <c r="M15" i="1"/>
  <c r="I15" i="1"/>
  <c r="K15" i="1"/>
  <c r="N18" i="1"/>
  <c r="K18" i="1"/>
  <c r="M18" i="1"/>
  <c r="L18" i="1"/>
  <c r="J18" i="1"/>
  <c r="I18" i="1"/>
  <c r="F49" i="1"/>
  <c r="G25" i="1" l="1"/>
  <c r="J6" i="1" l="1"/>
  <c r="G30" i="1" l="1"/>
  <c r="N30" i="1" l="1"/>
  <c r="M30" i="1"/>
  <c r="N6" i="1"/>
  <c r="M6" i="1"/>
  <c r="I6" i="1"/>
  <c r="K6" i="1"/>
  <c r="G32" i="1" l="1"/>
  <c r="G56" i="1" l="1"/>
  <c r="H56" i="1"/>
  <c r="G54" i="1"/>
  <c r="H54" i="1"/>
  <c r="G49" i="1"/>
  <c r="H49" i="1"/>
  <c r="G44" i="1"/>
  <c r="H44" i="1"/>
  <c r="G42" i="1"/>
  <c r="H42" i="1"/>
  <c r="G39" i="1"/>
  <c r="H39" i="1"/>
  <c r="H32" i="1"/>
  <c r="H25" i="1"/>
  <c r="F42" i="1"/>
  <c r="F39" i="1"/>
  <c r="F25" i="1"/>
  <c r="F56" i="1"/>
  <c r="F54" i="1"/>
  <c r="F44" i="1"/>
  <c r="F32" i="1"/>
  <c r="F30" i="1"/>
  <c r="K42" i="1" l="1"/>
  <c r="M42" i="1"/>
  <c r="I42" i="1"/>
  <c r="L42" i="1"/>
  <c r="N42" i="1"/>
  <c r="J42" i="1"/>
  <c r="M39" i="1"/>
  <c r="I39" i="1"/>
  <c r="K39" i="1"/>
  <c r="N39" i="1"/>
  <c r="J39" i="1"/>
  <c r="L39" i="1"/>
  <c r="K54" i="1"/>
  <c r="M54" i="1"/>
  <c r="I54" i="1"/>
  <c r="L54" i="1"/>
  <c r="N54" i="1"/>
  <c r="J54" i="1"/>
  <c r="K30" i="1"/>
  <c r="L30" i="1"/>
  <c r="K25" i="1"/>
  <c r="M25" i="1"/>
  <c r="I25" i="1"/>
  <c r="L25" i="1"/>
  <c r="N25" i="1"/>
  <c r="J25" i="1"/>
  <c r="K44" i="1"/>
  <c r="J44" i="1"/>
  <c r="I44" i="1"/>
  <c r="M44" i="1"/>
  <c r="N44" i="1"/>
  <c r="L44" i="1"/>
  <c r="N49" i="1"/>
  <c r="M49" i="1"/>
  <c r="L49" i="1"/>
  <c r="K49" i="1"/>
  <c r="J49" i="1"/>
  <c r="I49" i="1"/>
  <c r="N32" i="1"/>
  <c r="M32" i="1"/>
  <c r="L32" i="1"/>
  <c r="K32" i="1"/>
  <c r="I32" i="1"/>
  <c r="J32" i="1"/>
  <c r="M56" i="1"/>
  <c r="I56" i="1"/>
  <c r="L56" i="1"/>
  <c r="K56" i="1"/>
  <c r="N56" i="1"/>
  <c r="J56" i="1"/>
  <c r="G58" i="1"/>
  <c r="F58" i="1"/>
  <c r="H58" i="1"/>
  <c r="M58" i="1" l="1"/>
  <c r="I58" i="1"/>
  <c r="L58" i="1"/>
  <c r="K58" i="1"/>
  <c r="N58" i="1"/>
  <c r="J58" i="1"/>
</calcChain>
</file>

<file path=xl/sharedStrings.xml><?xml version="1.0" encoding="utf-8"?>
<sst xmlns="http://schemas.openxmlformats.org/spreadsheetml/2006/main" count="191" uniqueCount="108">
  <si>
    <t>НАЦИОНАЛЬНАЯ БЕЗОПАСНОСТЬ И ПРАВООХРАНИТЕЛЬНАЯ  ДЕЯТЕЛЬНОСТЬ</t>
  </si>
  <si>
    <t xml:space="preserve">Другие вопросы в области культуры, кинематографии </t>
  </si>
  <si>
    <t>Другие вопросы в области жилищно-коммунального хозяйства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</si>
  <si>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</si>
  <si>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ВСЕГО РАСХОДОВ</t>
  </si>
  <si>
    <t>КУЛЬТУРА, КИНЕМАТОГРАФИЯ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</si>
  <si>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</si>
  <si>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Социальное обеспечение населения</t>
  </si>
  <si>
    <t>Дорожное хозяйство (дорожные фонды)</t>
  </si>
  <si>
    <t xml:space="preserve">Культура </t>
  </si>
  <si>
    <t>Пенсионное обеспечение</t>
  </si>
  <si>
    <t>Физическая культура</t>
  </si>
  <si>
    <t>СОЦИАЛЬНАЯ ПОЛИТИКА</t>
  </si>
  <si>
    <t>10</t>
  </si>
  <si>
    <t>Другие вопросы в области социальной политики</t>
  </si>
  <si>
    <t>13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</si>
  <si>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</si>
  <si>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</si>
  <si>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</si>
  <si>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07</t>
  </si>
  <si>
    <t>12</t>
  </si>
  <si>
    <t>Периодическая печать и издательства</t>
  </si>
  <si>
    <t>Резервные фонды</t>
  </si>
  <si>
    <t>Общеэкономические вопросы</t>
  </si>
  <si>
    <t>Охрана семьи и детства</t>
  </si>
  <si>
    <t>Наименование</t>
  </si>
  <si>
    <t>Раздел</t>
  </si>
  <si>
    <t>Подраздел</t>
  </si>
  <si>
    <t>ОБЩЕГОСУДАРСТВЕННЫЕ  ВОПРОСЫ</t>
  </si>
  <si>
    <t>01</t>
  </si>
  <si>
    <t>02</t>
  </si>
  <si>
    <t>03</t>
  </si>
  <si>
    <t>04</t>
  </si>
  <si>
    <t>06</t>
  </si>
  <si>
    <t>09</t>
  </si>
  <si>
    <t>НАЦИОНАЛЬНАЯ ЭКОНОМИКА</t>
  </si>
  <si>
    <t>05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</si>
  <si>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</si>
  <si>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</si>
  <si>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</si>
  <si>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</si>
  <si>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Жилищное хозяйство</t>
  </si>
  <si>
    <t>Связь и информатика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</si>
  <si>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</si>
  <si>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</si>
  <si>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</si>
  <si>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Общее образование</t>
  </si>
  <si>
    <t>Другие вопросы в области образования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</si>
  <si>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</si>
  <si>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</si>
  <si>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</si>
  <si>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</si>
  <si>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</si>
  <si>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Санитарно-эпидемиологическое благополучие</t>
  </si>
  <si>
    <t>ЗДРАВООХРАНЕНИЕ</t>
  </si>
  <si>
    <t>Массовый спорт</t>
  </si>
  <si>
    <t>тыс. рублей</t>
  </si>
  <si>
    <t>Транспорт</t>
  </si>
  <si>
    <t>Судебная система</t>
  </si>
  <si>
    <t>Обеспечение проведения выборов и референдумов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</si>
  <si>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</si>
  <si>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</si>
  <si>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</si>
  <si>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Спорт высших достижений</t>
  </si>
  <si>
    <t>Причины отклонений на 10% и более от первоначально утвержденного плана</t>
  </si>
  <si>
    <t>Водное хозяйство</t>
  </si>
  <si>
    <t>№ п/п</t>
  </si>
  <si>
    <t>Коммунальное хозяйство</t>
  </si>
  <si>
    <t>ОБСЛУЖИВАНИЕ ГОСУДАРСТВЕННОГО (МУНИЦИПАЛЬНОГО) ДОЛГА</t>
  </si>
  <si>
    <t xml:space="preserve">Обслуживание государственного (муниципального) внутреннего долга 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</si>
  <si>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</si>
  <si>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</si>
  <si>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Уменьшение в связи с заявительным характером социальных выплат, а также уменьшением численности получателей пособий и компенсаций по сравнению с первоначально запланированной численностью</t>
  </si>
  <si>
    <t>-</t>
  </si>
  <si>
    <t>Уменьшение по объектам капитального строительства для перераспределения средств на приоритетные мероприятия</t>
  </si>
  <si>
    <t>Сведения о фактически произведенных расходах за 2022 год по разделам и подразделам классификации расходов бюджетов
в сравнении с первоначально утвержденными решением о бюджете значениями и с уточненными значениями с учетом внесенных изменений и фактическими расходами за 2021 год</t>
  </si>
  <si>
    <t>Утверждено в первоначальной редакции решения о бюджете на 2022 год
(решение ЧГД от 07.12.2021 № 188)</t>
  </si>
  <si>
    <t>Утверждено в окончательной  редакции решения о бюджете на 2022 год
(решение ЧГД от 13.12.2022 № 164) с учетом уведомлений вышестоящих департаментов области</t>
  </si>
  <si>
    <t>Увеличение в связи с выделением средств из  областного бюджета на осуществление деятельности по обращению с животными без владельцев</t>
  </si>
  <si>
    <t xml:space="preserve">Увеличение для оплаты капитального ремонта в муниципальных загородных оздоровительных лагерях </t>
  </si>
  <si>
    <t>Уменьшение в связи с уменьшением количества получателей выплат и фактическим количеством дней посещений воспитанниками  Кроме того, уменьшение обусловлено передачей полномочий на содержание детей с ограниченными возможностями здоровья за время их пребывания в муниципальной организации, осуществляющей образовательную деятельность, на муниципальный уровень в соответствии с Федеральным законом от 14.07.2022 № 299-ФЗ "О внесении изменений в статью 79 Федерального закона "Об образовании в Российской Федерации", выплаты по которой носят заявительный характер</t>
  </si>
  <si>
    <t xml:space="preserve">Уменьшение по объектам капитального строительства для перераспределения средств на приоритетные мероприятия  </t>
  </si>
  <si>
    <t>В течение финансового года кредитные средства не привлекались</t>
  </si>
  <si>
    <t>Увеличение связано с возмещением недополученных доходов в связи с оказанием транспортных услуг населению МУП "Автоколонна №1456", приобретением автобусов</t>
  </si>
  <si>
    <t>Увеличение в связи с проведением организационно-штатных мероприятий</t>
  </si>
  <si>
    <t>Увеличение для строительства и ремонта детских садов</t>
  </si>
  <si>
    <t xml:space="preserve">Уменьшение по обучению работников бюджетной сферы в связи с посещением бесплатных онлайн-семинаров, самостоятельным изучением законодательства, отменой обучения  </t>
  </si>
  <si>
    <t>Увеличение по содержанию МКУ "ЧМЦ" в связи с организационно-штатными мероприятиями и мероприятиями с детьми и молодежью</t>
  </si>
  <si>
    <t>Увеличение для приобретения трамваев в целях снижения выбросов в атмосферный воздух и снижения уровня его загрязнения, закупки контейнеров для раздельного накопления твердых коммунальных отходов в рамках национального проекта "Экология"</t>
  </si>
  <si>
    <t>Увеличение на капитальное строительство объекта "Набережная в районе Соборной горки. Берегоукрепление"; закупку товаров, работ, услуг по дополнительно принятому полномочию в соответствии с решением Череповецкой городской Думы от 25.10.2022 № 127 "О наделении полномочиями", разработку проектно-сметной документации объектов и др.</t>
  </si>
  <si>
    <t>Увеличение для ремонта и замены в многоквартирных домах лифтов с истекшим назначенным сроком, содержания временно незаселенных жилых помещений, благоустройства дворовых территорий в рамках национального проекта "Жилье и городская среда"</t>
  </si>
  <si>
    <t>Увеличение по объектам капитального строительства, в т.ч. строительство Северной объездной дороги, Шекснинского проспекта, содержанию и ремонту улично-дорожной сети, включая уборку города, нанесение дорожной разметки</t>
  </si>
  <si>
    <t>% исполнения за 2022 год к исполнению за 2021 год</t>
  </si>
  <si>
    <t>Отклонение исполнения за 2022 год от исполнения за 2021 год</t>
  </si>
  <si>
    <t>Отклонение исполнения за 2022 год от первоначально утвержденного плана</t>
  </si>
  <si>
    <t>Исполнение за 2022 год</t>
  </si>
  <si>
    <t>Исполнение за 2021 год</t>
  </si>
  <si>
    <t>% исполнения за 2022 год от первоначально утвержденного плана</t>
  </si>
  <si>
    <t>Отклонение исполнения за 2022 год от уточненного плана</t>
  </si>
  <si>
    <t>% исполнения за 2022 год от уточненного плана</t>
  </si>
  <si>
    <t>Средства выделялись в связи с прекращением полномочий и выплатой окончательного расчета</t>
  </si>
  <si>
    <t>Увеличение на возмещение затрат, связанных с размещением и питанием лиц, прибывших в экстренном порядке; приобретение и ремонт помещений, разработку ПСД, приобретение основных средств; проведение организационно-штатных мероприятий; обеспечние функционирования управ; а также по средствам при выполнении условий МКУ "ФБЦ" в связи с увеличением тарифов на работы по платной деятелньости</t>
  </si>
  <si>
    <t>Увеличение на эксплуатацию аппаратно-программного комплекса "Безопасный город", установку (монтаж) систем видеонаблюдения в парках и скверах, программное обеспечение, централизацию функций ИТ, приобретение табло на остановочные комплексы и комплекта оборудования видеостены</t>
  </si>
  <si>
    <t xml:space="preserve">Увеличение для ремонта и модернизации библиотек, благоустройства территории в парках "Соляной сад" и им. 200-летия г. Череповца, проведения мероприятий в честь торжественного открытия Архангельского моста, проведения организационно-штатных мероприятий в учреждениях сферы. Кроме того, увеличение средств на заработную плату на выполнение Указов Президента, МРОТ  </t>
  </si>
  <si>
    <t>Уменьшение в связи с экономией по мероприятию "Повышение престижа муниципальной службы в городе" в связи с уменьшением количества получателей</t>
  </si>
  <si>
    <t>Увеличение в связи с централизацией питания в детских садах, ремонтом образовательных учреждений</t>
  </si>
  <si>
    <t>Увеличение в связи со строительством физкультурно-оздоровительных объектов, в т. ч. физкультурно-оздоровительного комплекса в Зашекснинском районе, физкультурно-оздоровительных комплексов открытого типа и др.</t>
  </si>
  <si>
    <t xml:space="preserve">Увеличение для развития объектов массовой доступности для занятий физической культурой и спортом, проведения ремонта муниципальных объектов физической культуры и спорта,  организационно-штатных мероприятий в учреждениях сферы,  функционирования отдела адаптивной физической культуры. Кроме того, увеличение средств на заработную плату (МРОТ)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</si>
</sst>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1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3" fillId="0" borderId="0"/>
    <xf numFmtId="0" fontId="8" fillId="0" borderId="0"/>
    <xf numFmtId="0" fontId="6" fillId="0" borderId="0"/>
    <xf numFmtId="0" fontId="3" fillId="0" borderId="0"/>
    <xf numFmtId="0" fontId="7" fillId="0" borderId="0"/>
    <xf numFmtId="0" fontId="9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52">
    <xf numFmtId="0" fontId="0" fillId="0" borderId="0" xfId="0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right" vertical="center"/>
    </xf>
    <xf numFmtId="165" fontId="2" fillId="0" borderId="1" xfId="0" applyNumberFormat="1" applyFont="1" applyFill="1" applyBorder="1" applyAlignment="1" applyProtection="1">
      <alignment horizontal="right" vertical="center"/>
    </xf>
    <xf numFmtId="165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justify" vertical="center" wrapText="1"/>
    </xf>
    <xf numFmtId="0" fontId="2" fillId="0" borderId="0" xfId="0" applyFont="1" applyFill="1" applyAlignment="1">
      <alignment horizontal="justify" vertical="center"/>
    </xf>
    <xf numFmtId="0" fontId="2" fillId="0" borderId="0" xfId="0" applyNumberFormat="1" applyFont="1" applyFill="1" applyBorder="1" applyAlignment="1" applyProtection="1">
      <alignment horizontal="justify"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165" fontId="2" fillId="0" borderId="0" xfId="0" applyNumberFormat="1" applyFont="1" applyFill="1" applyAlignment="1">
      <alignment vertical="center"/>
    </xf>
    <xf numFmtId="1" fontId="2" fillId="0" borderId="1" xfId="0" applyNumberFormat="1" applyFont="1" applyFill="1" applyBorder="1" applyAlignment="1">
      <alignment horizontal="justify" vertical="center" wrapText="1"/>
    </xf>
    <xf numFmtId="0" fontId="2" fillId="0" borderId="1" xfId="7" applyNumberFormat="1" applyFont="1" applyFill="1" applyBorder="1" applyAlignment="1" applyProtection="1">
      <alignment horizontal="justify" vertical="center" wrapText="1"/>
      <protection hidden="1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Alignment="1">
      <alignment vertical="center"/>
    </xf>
    <xf numFmtId="164" fontId="2" fillId="0" borderId="1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justify" vertical="center"/>
    </xf>
    <xf numFmtId="0" fontId="2" fillId="2" borderId="0" xfId="0" applyNumberFormat="1" applyFont="1" applyFill="1" applyBorder="1" applyAlignment="1" applyProtection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13" fillId="0" borderId="0" xfId="0" applyFont="1" applyFill="1" applyAlignment="1">
      <alignment vertical="center"/>
    </xf>
    <xf numFmtId="165" fontId="13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3" borderId="1" xfId="0" applyNumberFormat="1" applyFont="1" applyFill="1" applyBorder="1" applyAlignment="1" applyProtection="1">
      <alignment horizontal="justify" vertical="center" wrapText="1"/>
    </xf>
    <xf numFmtId="49" fontId="13" fillId="3" borderId="1" xfId="0" applyNumberFormat="1" applyFont="1" applyFill="1" applyBorder="1" applyAlignment="1" applyProtection="1">
      <alignment horizontal="center" vertical="center"/>
    </xf>
    <xf numFmtId="164" fontId="13" fillId="3" borderId="1" xfId="0" applyNumberFormat="1" applyFont="1" applyFill="1" applyBorder="1" applyAlignment="1" applyProtection="1">
      <alignment horizontal="right" vertical="center"/>
    </xf>
    <xf numFmtId="165" fontId="13" fillId="3" borderId="1" xfId="0" applyNumberFormat="1" applyFont="1" applyFill="1" applyBorder="1" applyAlignment="1" applyProtection="1">
      <alignment horizontal="right" vertical="center"/>
    </xf>
    <xf numFmtId="165" fontId="13" fillId="3" borderId="1" xfId="0" applyNumberFormat="1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/>
    </xf>
    <xf numFmtId="0" fontId="10" fillId="0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horizontal="justify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/>
    </xf>
    <xf numFmtId="0" fontId="11" fillId="2" borderId="1" xfId="0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</cellXfs>
  <cellStyles count="32">
    <cellStyle name="Excel Built-in Normal" xfId="1" xr:uid="{00000000-0005-0000-0000-000000000000}"/>
    <cellStyle name="Excel Built-in Normal 1" xfId="2" xr:uid="{00000000-0005-0000-0000-000001000000}"/>
    <cellStyle name="Excel Built-in Normal 2" xfId="3" xr:uid="{00000000-0005-0000-0000-000002000000}"/>
    <cellStyle name="Excel Built-in Normal 3" xfId="4" xr:uid="{00000000-0005-0000-0000-000003000000}"/>
    <cellStyle name="Обычный" xfId="0" builtinId="0"/>
    <cellStyle name="Обычный 10" xfId="5" xr:uid="{00000000-0005-0000-0000-000005000000}"/>
    <cellStyle name="Обычный 11" xfId="6" xr:uid="{00000000-0005-0000-0000-000006000000}"/>
    <cellStyle name="Обычный 11 2" xfId="26" xr:uid="{00000000-0005-0000-0000-000007000000}"/>
    <cellStyle name="Обычный 12" xfId="24" xr:uid="{00000000-0005-0000-0000-000008000000}"/>
    <cellStyle name="Обычный 12 2" xfId="31" xr:uid="{00000000-0005-0000-0000-000009000000}"/>
    <cellStyle name="Обычный 13" xfId="25" xr:uid="{00000000-0005-0000-0000-00000A000000}"/>
    <cellStyle name="Обычный 2" xfId="7" xr:uid="{00000000-0005-0000-0000-00000B000000}"/>
    <cellStyle name="Обычный 2 2" xfId="8" xr:uid="{00000000-0005-0000-0000-00000C000000}"/>
    <cellStyle name="Обычный 2 2 2" xfId="9" xr:uid="{00000000-0005-0000-0000-00000D000000}"/>
    <cellStyle name="Обычный 2 2 3" xfId="10" xr:uid="{00000000-0005-0000-0000-00000E000000}"/>
    <cellStyle name="Обычный 2 3" xfId="11" xr:uid="{00000000-0005-0000-0000-00000F000000}"/>
    <cellStyle name="Обычный 2 4" xfId="12" xr:uid="{00000000-0005-0000-0000-000010000000}"/>
    <cellStyle name="Обычный 2 5" xfId="13" xr:uid="{00000000-0005-0000-0000-000011000000}"/>
    <cellStyle name="Обычный 3" xfId="14" xr:uid="{00000000-0005-0000-0000-000012000000}"/>
    <cellStyle name="Обычный 4" xfId="15" xr:uid="{00000000-0005-0000-0000-000013000000}"/>
    <cellStyle name="Обычный 5" xfId="16" xr:uid="{00000000-0005-0000-0000-000014000000}"/>
    <cellStyle name="Обычный 6" xfId="17" xr:uid="{00000000-0005-0000-0000-000015000000}"/>
    <cellStyle name="Обычный 7" xfId="18" xr:uid="{00000000-0005-0000-0000-000016000000}"/>
    <cellStyle name="Обычный 8" xfId="19" xr:uid="{00000000-0005-0000-0000-000017000000}"/>
    <cellStyle name="Обычный 8 2" xfId="20" xr:uid="{00000000-0005-0000-0000-000018000000}"/>
    <cellStyle name="Обычный 8 2 2" xfId="21" xr:uid="{00000000-0005-0000-0000-000019000000}"/>
    <cellStyle name="Обычный 8 2 2 2" xfId="29" xr:uid="{00000000-0005-0000-0000-00001A000000}"/>
    <cellStyle name="Обычный 8 2 3" xfId="28" xr:uid="{00000000-0005-0000-0000-00001B000000}"/>
    <cellStyle name="Обычный 8 3" xfId="22" xr:uid="{00000000-0005-0000-0000-00001C000000}"/>
    <cellStyle name="Обычный 8 3 2" xfId="30" xr:uid="{00000000-0005-0000-0000-00001D000000}"/>
    <cellStyle name="Обычный 8 4" xfId="27" xr:uid="{00000000-0005-0000-0000-00001E000000}"/>
    <cellStyle name="Обычный 9" xfId="23" xr:uid="{00000000-0005-0000-0000-00001F000000}"/>
  </cellStyles>
  <dxfs count="0"/>
  <tableStyles count="0" defaultTableStyle="TableStyleMedium9" defaultPivotStyle="PivotStyleLight16"/>
  <colors>
    <mruColors>
      <color rgb="FFFFFF99"/>
      <color rgb="FF1111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FF99"/>
    <pageSetUpPr fitToPage="1"/>
  </sheetPr>
  <dimension ref="A1:Q65"/>
  <sheetViews>
    <sheetView tabSelected="1" view="pageBreakPreview" zoomScale="60" zoomScaleNormal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sqref="A1:O1"/>
    </sheetView>
  </sheetViews>
  <sheetFormatPr defaultColWidth="9.140625" defaultRowHeight="16.5" x14ac:dyDescent="0.2"/>
  <cols>
    <col min="1" max="1" width="6.28515625" style="2" customWidth="1"/>
    <col min="2" max="2" width="69" style="10" customWidth="1"/>
    <col min="3" max="3" width="11" style="2" customWidth="1"/>
    <col min="4" max="4" width="9.28515625" style="2" customWidth="1"/>
    <col min="5" max="5" width="16.5703125" style="2" customWidth="1"/>
    <col min="6" max="6" width="23.7109375" style="2" customWidth="1"/>
    <col min="7" max="7" width="24" style="2" customWidth="1"/>
    <col min="8" max="9" width="17.28515625" style="2" customWidth="1"/>
    <col min="10" max="11" width="16.5703125" style="2" customWidth="1"/>
    <col min="12" max="13" width="20.5703125" style="2" customWidth="1"/>
    <col min="14" max="14" width="19.5703125" style="2" customWidth="1"/>
    <col min="15" max="15" width="94.42578125" style="21" customWidth="1"/>
    <col min="16" max="16" width="13.140625" style="2" customWidth="1"/>
    <col min="17" max="17" width="18.42578125" style="2" customWidth="1"/>
    <col min="18" max="16384" width="9.140625" style="2"/>
  </cols>
  <sheetData>
    <row r="1" spans="1:17" ht="39" customHeight="1" x14ac:dyDescent="0.2">
      <c r="A1" s="51" t="s">
        <v>75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7" x14ac:dyDescent="0.2">
      <c r="B2" s="11"/>
      <c r="C2" s="12"/>
      <c r="D2" s="12"/>
    </row>
    <row r="3" spans="1:17" x14ac:dyDescent="0.2">
      <c r="B3" s="11"/>
      <c r="C3" s="12"/>
      <c r="D3" s="13"/>
      <c r="E3" s="13"/>
      <c r="H3" s="13"/>
      <c r="I3" s="13"/>
      <c r="J3" s="13"/>
      <c r="K3" s="13"/>
      <c r="O3" s="22" t="s">
        <v>56</v>
      </c>
    </row>
    <row r="4" spans="1:17" ht="164.25" customHeight="1" x14ac:dyDescent="0.2">
      <c r="A4" s="49" t="s">
        <v>66</v>
      </c>
      <c r="B4" s="1" t="s">
        <v>25</v>
      </c>
      <c r="C4" s="1" t="s">
        <v>26</v>
      </c>
      <c r="D4" s="1" t="s">
        <v>27</v>
      </c>
      <c r="E4" s="8" t="s">
        <v>96</v>
      </c>
      <c r="F4" s="43" t="s">
        <v>76</v>
      </c>
      <c r="G4" s="43" t="s">
        <v>77</v>
      </c>
      <c r="H4" s="8" t="s">
        <v>95</v>
      </c>
      <c r="I4" s="8" t="s">
        <v>93</v>
      </c>
      <c r="J4" s="8" t="s">
        <v>92</v>
      </c>
      <c r="K4" s="8" t="s">
        <v>94</v>
      </c>
      <c r="L4" s="48" t="s">
        <v>97</v>
      </c>
      <c r="M4" s="48" t="s">
        <v>98</v>
      </c>
      <c r="N4" s="48" t="s">
        <v>99</v>
      </c>
      <c r="O4" s="8" t="s">
        <v>64</v>
      </c>
    </row>
    <row r="5" spans="1:17" x14ac:dyDescent="0.2">
      <c r="A5" s="50"/>
      <c r="B5" s="25">
        <v>1</v>
      </c>
      <c r="C5" s="25">
        <v>2</v>
      </c>
      <c r="D5" s="25">
        <v>3</v>
      </c>
      <c r="E5" s="26">
        <v>4</v>
      </c>
      <c r="F5" s="25">
        <v>5</v>
      </c>
      <c r="G5" s="25">
        <v>6</v>
      </c>
      <c r="H5" s="26">
        <v>7</v>
      </c>
      <c r="I5" s="26">
        <v>8</v>
      </c>
      <c r="J5" s="26">
        <v>9</v>
      </c>
      <c r="K5" s="26">
        <v>10</v>
      </c>
      <c r="L5" s="26">
        <v>11</v>
      </c>
      <c r="M5" s="26">
        <v>12</v>
      </c>
      <c r="N5" s="26">
        <v>13</v>
      </c>
      <c r="O5" s="26">
        <v>14</v>
      </c>
    </row>
    <row r="6" spans="1:17" s="30" customFormat="1" x14ac:dyDescent="0.2">
      <c r="A6" s="27">
        <v>1</v>
      </c>
      <c r="B6" s="33" t="s">
        <v>28</v>
      </c>
      <c r="C6" s="34" t="s">
        <v>29</v>
      </c>
      <c r="D6" s="34"/>
      <c r="E6" s="35">
        <f>SUM(E7:E14)</f>
        <v>671822.00000000012</v>
      </c>
      <c r="F6" s="35">
        <f>SUM(F7:F14)</f>
        <v>909232</v>
      </c>
      <c r="G6" s="35">
        <f>SUM(G7:G14)</f>
        <v>1071468.7</v>
      </c>
      <c r="H6" s="35">
        <f>SUM(H7:H14)</f>
        <v>970623.7</v>
      </c>
      <c r="I6" s="35">
        <f t="shared" ref="I6" si="0">H6-E6</f>
        <v>298801.69999999984</v>
      </c>
      <c r="J6" s="36">
        <f>H6/E6</f>
        <v>1.4447631962037559</v>
      </c>
      <c r="K6" s="35">
        <f t="shared" ref="K6" si="1">H6-F6</f>
        <v>61391.699999999953</v>
      </c>
      <c r="L6" s="37">
        <f>H6/F6</f>
        <v>1.0675203908353423</v>
      </c>
      <c r="M6" s="35">
        <f t="shared" ref="M6" si="2">H6-G6</f>
        <v>-100845</v>
      </c>
      <c r="N6" s="37">
        <f t="shared" ref="N6" si="3">H6/G6</f>
        <v>0.90588152505061514</v>
      </c>
      <c r="O6" s="38"/>
      <c r="Q6" s="31"/>
    </row>
    <row r="7" spans="1:17" ht="36" customHeight="1" x14ac:dyDescent="0.2">
      <c r="A7" s="27">
        <v>2</v>
      </c>
      <c r="B7" s="15" t="s">
        <v>43</v>
      </c>
      <c r="C7" s="3" t="s">
        <v>29</v>
      </c>
      <c r="D7" s="3" t="s">
        <v>30</v>
      </c>
      <c r="E7" s="28">
        <v>4517.3999999999996</v>
      </c>
      <c r="F7" s="4">
        <v>4574</v>
      </c>
      <c r="G7" s="28">
        <v>6022.9</v>
      </c>
      <c r="H7" s="28">
        <v>5968.4</v>
      </c>
      <c r="I7" s="4">
        <f t="shared" ref="I7:I58" si="4">H7-E7</f>
        <v>1451</v>
      </c>
      <c r="J7" s="5">
        <f t="shared" ref="J7:J58" si="5">H7/E7</f>
        <v>1.3212024615929516</v>
      </c>
      <c r="K7" s="4">
        <f>H7-F7</f>
        <v>1394.3999999999996</v>
      </c>
      <c r="L7" s="5">
        <f>H7/F7</f>
        <v>1.304853519895059</v>
      </c>
      <c r="M7" s="4">
        <f t="shared" ref="M7:M58" si="6">H7-G7</f>
        <v>-54.5</v>
      </c>
      <c r="N7" s="6">
        <f t="shared" ref="N7:N58" si="7">H7/G7</f>
        <v>0.99095120290889771</v>
      </c>
      <c r="O7" s="45" t="s">
        <v>100</v>
      </c>
      <c r="P7" s="14"/>
      <c r="Q7" s="14"/>
    </row>
    <row r="8" spans="1:17" ht="49.5" x14ac:dyDescent="0.2">
      <c r="A8" s="27">
        <v>3</v>
      </c>
      <c r="B8" s="9" t="s">
        <v>6</v>
      </c>
      <c r="C8" s="3" t="s">
        <v>29</v>
      </c>
      <c r="D8" s="3" t="s">
        <v>31</v>
      </c>
      <c r="E8" s="28">
        <v>18149.899999999998</v>
      </c>
      <c r="F8" s="20">
        <v>18865.900000000001</v>
      </c>
      <c r="G8" s="28">
        <v>20611</v>
      </c>
      <c r="H8" s="28">
        <v>20593.400000000001</v>
      </c>
      <c r="I8" s="4">
        <f t="shared" si="4"/>
        <v>2443.5000000000036</v>
      </c>
      <c r="J8" s="5">
        <f t="shared" si="5"/>
        <v>1.1346288409302532</v>
      </c>
      <c r="K8" s="4">
        <f t="shared" ref="K8:K58" si="8">H8-F8</f>
        <v>1727.5</v>
      </c>
      <c r="L8" s="5">
        <f>H8/F8</f>
        <v>1.0915673251739912</v>
      </c>
      <c r="M8" s="4">
        <f t="shared" si="6"/>
        <v>-17.599999999998545</v>
      </c>
      <c r="N8" s="6">
        <f t="shared" si="7"/>
        <v>0.99914608704090058</v>
      </c>
      <c r="O8" s="39"/>
      <c r="P8" s="14"/>
      <c r="Q8" s="14"/>
    </row>
    <row r="9" spans="1:17" ht="49.5" x14ac:dyDescent="0.2">
      <c r="A9" s="27">
        <v>4</v>
      </c>
      <c r="B9" s="7" t="s">
        <v>44</v>
      </c>
      <c r="C9" s="3" t="s">
        <v>29</v>
      </c>
      <c r="D9" s="3" t="s">
        <v>32</v>
      </c>
      <c r="E9" s="28">
        <v>157958.20000000001</v>
      </c>
      <c r="F9" s="4">
        <v>165378.70000000001</v>
      </c>
      <c r="G9" s="28">
        <v>180669.2</v>
      </c>
      <c r="H9" s="28">
        <v>180108.2</v>
      </c>
      <c r="I9" s="4">
        <f t="shared" si="4"/>
        <v>22150</v>
      </c>
      <c r="J9" s="5">
        <f t="shared" si="5"/>
        <v>1.1402269714392794</v>
      </c>
      <c r="K9" s="4">
        <f t="shared" si="8"/>
        <v>14729.5</v>
      </c>
      <c r="L9" s="5">
        <f t="shared" ref="L9:L58" si="9">H9/F9</f>
        <v>1.089065278660432</v>
      </c>
      <c r="M9" s="4">
        <f t="shared" si="6"/>
        <v>-561</v>
      </c>
      <c r="N9" s="6">
        <f t="shared" si="7"/>
        <v>0.99689487748880279</v>
      </c>
      <c r="O9" s="39"/>
      <c r="P9" s="14"/>
      <c r="Q9" s="14"/>
    </row>
    <row r="10" spans="1:17" ht="53.25" customHeight="1" x14ac:dyDescent="0.2">
      <c r="A10" s="27">
        <v>5</v>
      </c>
      <c r="B10" s="7" t="s">
        <v>58</v>
      </c>
      <c r="C10" s="3" t="s">
        <v>29</v>
      </c>
      <c r="D10" s="3" t="s">
        <v>36</v>
      </c>
      <c r="E10" s="28">
        <v>31.2</v>
      </c>
      <c r="F10" s="4">
        <v>244.6</v>
      </c>
      <c r="G10" s="28">
        <v>244.6</v>
      </c>
      <c r="H10" s="28">
        <v>244.6</v>
      </c>
      <c r="I10" s="4">
        <f t="shared" si="4"/>
        <v>213.4</v>
      </c>
      <c r="J10" s="5">
        <f t="shared" si="5"/>
        <v>7.8397435897435894</v>
      </c>
      <c r="K10" s="4">
        <f t="shared" si="8"/>
        <v>0</v>
      </c>
      <c r="L10" s="5">
        <f>H10/F10</f>
        <v>1</v>
      </c>
      <c r="M10" s="4">
        <f t="shared" si="6"/>
        <v>0</v>
      </c>
      <c r="N10" s="6">
        <f t="shared" si="7"/>
        <v>1</v>
      </c>
      <c r="O10" s="39"/>
      <c r="P10" s="14"/>
      <c r="Q10" s="14"/>
    </row>
    <row r="11" spans="1:17" ht="45.75" customHeight="1" x14ac:dyDescent="0.2">
      <c r="A11" s="27">
        <v>6</v>
      </c>
      <c r="B11" s="9" t="s">
        <v>3</v>
      </c>
      <c r="C11" s="3" t="s">
        <v>29</v>
      </c>
      <c r="D11" s="3" t="s">
        <v>33</v>
      </c>
      <c r="E11" s="28">
        <v>47763.3</v>
      </c>
      <c r="F11" s="4">
        <v>49352.899999999994</v>
      </c>
      <c r="G11" s="28">
        <v>54639.899999999994</v>
      </c>
      <c r="H11" s="28">
        <v>53659.6</v>
      </c>
      <c r="I11" s="4">
        <f t="shared" si="4"/>
        <v>5896.2999999999956</v>
      </c>
      <c r="J11" s="5">
        <f t="shared" si="5"/>
        <v>1.1234483379498483</v>
      </c>
      <c r="K11" s="4">
        <f t="shared" si="8"/>
        <v>4306.7000000000044</v>
      </c>
      <c r="L11" s="5">
        <f>H11/F11</f>
        <v>1.0872633624366552</v>
      </c>
      <c r="M11" s="4">
        <f>H11-G11</f>
        <v>-980.29999999999563</v>
      </c>
      <c r="N11" s="6">
        <f>H11/G11</f>
        <v>0.98205889835083893</v>
      </c>
      <c r="O11" s="39"/>
      <c r="P11" s="14"/>
      <c r="Q11" s="14"/>
    </row>
    <row r="12" spans="1:17" ht="45.75" customHeight="1" x14ac:dyDescent="0.2">
      <c r="A12" s="27">
        <v>7</v>
      </c>
      <c r="B12" s="29" t="s">
        <v>59</v>
      </c>
      <c r="C12" s="23" t="s">
        <v>29</v>
      </c>
      <c r="D12" s="44" t="s">
        <v>19</v>
      </c>
      <c r="E12" s="28">
        <v>0</v>
      </c>
      <c r="F12" s="4">
        <v>0</v>
      </c>
      <c r="G12" s="28">
        <v>18534</v>
      </c>
      <c r="H12" s="28">
        <v>18534</v>
      </c>
      <c r="I12" s="4">
        <f t="shared" si="4"/>
        <v>18534</v>
      </c>
      <c r="J12" s="5" t="s">
        <v>73</v>
      </c>
      <c r="K12" s="4">
        <f t="shared" si="8"/>
        <v>18534</v>
      </c>
      <c r="L12" s="5" t="s">
        <v>73</v>
      </c>
      <c r="M12" s="4">
        <f t="shared" si="6"/>
        <v>0</v>
      </c>
      <c r="N12" s="6">
        <f t="shared" si="7"/>
        <v>1</v>
      </c>
      <c r="O12" s="39"/>
      <c r="P12" s="14"/>
      <c r="Q12" s="14"/>
    </row>
    <row r="13" spans="1:17" ht="22.5" customHeight="1" x14ac:dyDescent="0.2">
      <c r="A13" s="27">
        <v>8</v>
      </c>
      <c r="B13" s="9" t="s">
        <v>22</v>
      </c>
      <c r="C13" s="3" t="s">
        <v>29</v>
      </c>
      <c r="D13" s="3" t="s">
        <v>39</v>
      </c>
      <c r="E13" s="28">
        <v>0</v>
      </c>
      <c r="F13" s="4">
        <v>150000</v>
      </c>
      <c r="G13" s="28">
        <v>33893.200000000004</v>
      </c>
      <c r="H13" s="28">
        <v>0</v>
      </c>
      <c r="I13" s="4">
        <f t="shared" si="4"/>
        <v>0</v>
      </c>
      <c r="J13" s="5" t="s">
        <v>73</v>
      </c>
      <c r="K13" s="4">
        <f t="shared" si="8"/>
        <v>-150000</v>
      </c>
      <c r="L13" s="5">
        <f t="shared" si="9"/>
        <v>0</v>
      </c>
      <c r="M13" s="4">
        <f t="shared" si="6"/>
        <v>-33893.200000000004</v>
      </c>
      <c r="N13" s="6">
        <f t="shared" si="7"/>
        <v>0</v>
      </c>
      <c r="O13" s="45"/>
      <c r="P13" s="14"/>
      <c r="Q13" s="14"/>
    </row>
    <row r="14" spans="1:17" ht="93.75" customHeight="1" x14ac:dyDescent="0.2">
      <c r="A14" s="27">
        <v>9</v>
      </c>
      <c r="B14" s="9" t="s">
        <v>45</v>
      </c>
      <c r="C14" s="3" t="s">
        <v>29</v>
      </c>
      <c r="D14" s="3" t="s">
        <v>15</v>
      </c>
      <c r="E14" s="28">
        <v>443402.00000000012</v>
      </c>
      <c r="F14" s="28">
        <v>520815.9</v>
      </c>
      <c r="G14" s="28">
        <v>756853.9</v>
      </c>
      <c r="H14" s="28">
        <v>691515.5</v>
      </c>
      <c r="I14" s="4">
        <f t="shared" si="4"/>
        <v>248113.49999999988</v>
      </c>
      <c r="J14" s="5">
        <f t="shared" si="5"/>
        <v>1.5595678413719374</v>
      </c>
      <c r="K14" s="4">
        <f t="shared" si="8"/>
        <v>170699.59999999998</v>
      </c>
      <c r="L14" s="5">
        <f t="shared" si="9"/>
        <v>1.3277542025886691</v>
      </c>
      <c r="M14" s="4">
        <f t="shared" si="6"/>
        <v>-65338.400000000023</v>
      </c>
      <c r="N14" s="6">
        <f t="shared" si="7"/>
        <v>0.91367105329046994</v>
      </c>
      <c r="O14" s="7" t="s">
        <v>101</v>
      </c>
      <c r="P14" s="14"/>
      <c r="Q14" s="14"/>
    </row>
    <row r="15" spans="1:17" s="30" customFormat="1" ht="33" x14ac:dyDescent="0.2">
      <c r="A15" s="27">
        <v>10</v>
      </c>
      <c r="B15" s="33" t="s">
        <v>0</v>
      </c>
      <c r="C15" s="34" t="s">
        <v>31</v>
      </c>
      <c r="D15" s="34"/>
      <c r="E15" s="35">
        <f>SUM(E16:E17)</f>
        <v>72273.200000000012</v>
      </c>
      <c r="F15" s="35">
        <f>SUM(F16:F17)</f>
        <v>54608.800000000003</v>
      </c>
      <c r="G15" s="35">
        <f>SUM(G16:G17)</f>
        <v>53969.8</v>
      </c>
      <c r="H15" s="35">
        <f>SUM(H16:H17)</f>
        <v>53698.5</v>
      </c>
      <c r="I15" s="35">
        <f t="shared" si="4"/>
        <v>-18574.700000000012</v>
      </c>
      <c r="J15" s="36">
        <f t="shared" si="5"/>
        <v>0.74299325337746203</v>
      </c>
      <c r="K15" s="35">
        <f t="shared" si="8"/>
        <v>-910.30000000000291</v>
      </c>
      <c r="L15" s="37">
        <f t="shared" si="9"/>
        <v>0.98333052548307232</v>
      </c>
      <c r="M15" s="35">
        <f t="shared" si="6"/>
        <v>-271.30000000000291</v>
      </c>
      <c r="N15" s="37">
        <f t="shared" si="7"/>
        <v>0.99497311459371718</v>
      </c>
      <c r="O15" s="38"/>
      <c r="P15" s="14"/>
      <c r="Q15" s="14"/>
    </row>
    <row r="16" spans="1:17" ht="33" x14ac:dyDescent="0.2">
      <c r="A16" s="27">
        <v>11</v>
      </c>
      <c r="B16" s="9" t="s">
        <v>70</v>
      </c>
      <c r="C16" s="3" t="s">
        <v>31</v>
      </c>
      <c r="D16" s="3">
        <v>10</v>
      </c>
      <c r="E16" s="28">
        <v>52513.700000000004</v>
      </c>
      <c r="F16" s="4">
        <v>54608.800000000003</v>
      </c>
      <c r="G16" s="28">
        <v>53969.8</v>
      </c>
      <c r="H16" s="28">
        <v>53698.5</v>
      </c>
      <c r="I16" s="4">
        <f t="shared" si="4"/>
        <v>1184.7999999999956</v>
      </c>
      <c r="J16" s="5">
        <f t="shared" si="5"/>
        <v>1.022561731510063</v>
      </c>
      <c r="K16" s="4">
        <f t="shared" si="8"/>
        <v>-910.30000000000291</v>
      </c>
      <c r="L16" s="5">
        <f t="shared" si="9"/>
        <v>0.98333052548307232</v>
      </c>
      <c r="M16" s="4">
        <f t="shared" si="6"/>
        <v>-271.30000000000291</v>
      </c>
      <c r="N16" s="6">
        <f t="shared" si="7"/>
        <v>0.99497311459371718</v>
      </c>
      <c r="O16" s="39"/>
      <c r="P16" s="14"/>
      <c r="Q16" s="14"/>
    </row>
    <row r="17" spans="1:17" ht="33" x14ac:dyDescent="0.2">
      <c r="A17" s="27">
        <v>12</v>
      </c>
      <c r="B17" s="9" t="s">
        <v>71</v>
      </c>
      <c r="C17" s="3" t="s">
        <v>31</v>
      </c>
      <c r="D17" s="3">
        <v>14</v>
      </c>
      <c r="E17" s="28">
        <v>19759.5</v>
      </c>
      <c r="F17" s="4">
        <v>0</v>
      </c>
      <c r="G17" s="28">
        <v>0</v>
      </c>
      <c r="H17" s="28"/>
      <c r="I17" s="4">
        <f t="shared" si="4"/>
        <v>-19759.5</v>
      </c>
      <c r="J17" s="5">
        <f t="shared" si="5"/>
        <v>0</v>
      </c>
      <c r="K17" s="4">
        <f t="shared" si="8"/>
        <v>0</v>
      </c>
      <c r="L17" s="5" t="s">
        <v>73</v>
      </c>
      <c r="M17" s="4">
        <f t="shared" si="6"/>
        <v>0</v>
      </c>
      <c r="N17" s="6" t="s">
        <v>73</v>
      </c>
      <c r="O17" s="39"/>
      <c r="P17" s="14"/>
      <c r="Q17" s="14"/>
    </row>
    <row r="18" spans="1:17" s="30" customFormat="1" x14ac:dyDescent="0.2">
      <c r="A18" s="27">
        <v>13</v>
      </c>
      <c r="B18" s="33" t="s">
        <v>35</v>
      </c>
      <c r="C18" s="34" t="s">
        <v>32</v>
      </c>
      <c r="D18" s="34"/>
      <c r="E18" s="35">
        <f>SUM(E19:E24)</f>
        <v>2882189.3</v>
      </c>
      <c r="F18" s="35">
        <f>SUM(F19:F24)</f>
        <v>1941248.2000000002</v>
      </c>
      <c r="G18" s="35">
        <f>SUM(G19:G24)</f>
        <v>3843035.9999999995</v>
      </c>
      <c r="H18" s="35">
        <f>SUM(H19:H24)</f>
        <v>3762518.0000000005</v>
      </c>
      <c r="I18" s="35">
        <f t="shared" si="4"/>
        <v>880328.70000000065</v>
      </c>
      <c r="J18" s="36">
        <f t="shared" si="5"/>
        <v>1.3054375019711582</v>
      </c>
      <c r="K18" s="35">
        <f t="shared" si="8"/>
        <v>1821269.8000000003</v>
      </c>
      <c r="L18" s="37">
        <f t="shared" si="9"/>
        <v>1.9381952292344689</v>
      </c>
      <c r="M18" s="35">
        <f t="shared" si="6"/>
        <v>-80517.999999999069</v>
      </c>
      <c r="N18" s="37">
        <f t="shared" si="7"/>
        <v>0.97904833574288685</v>
      </c>
      <c r="O18" s="38"/>
      <c r="P18" s="14"/>
      <c r="Q18" s="14"/>
    </row>
    <row r="19" spans="1:17" x14ac:dyDescent="0.2">
      <c r="A19" s="27">
        <v>14</v>
      </c>
      <c r="B19" s="7" t="s">
        <v>23</v>
      </c>
      <c r="C19" s="3" t="s">
        <v>32</v>
      </c>
      <c r="D19" s="3" t="s">
        <v>29</v>
      </c>
      <c r="E19" s="28">
        <v>2802.3</v>
      </c>
      <c r="F19" s="4">
        <v>2953.6000000000004</v>
      </c>
      <c r="G19" s="28">
        <v>2966.7000000000003</v>
      </c>
      <c r="H19" s="28">
        <v>2966.7</v>
      </c>
      <c r="I19" s="4">
        <f t="shared" si="4"/>
        <v>164.39999999999964</v>
      </c>
      <c r="J19" s="5">
        <f t="shared" si="5"/>
        <v>1.0586660957070977</v>
      </c>
      <c r="K19" s="4">
        <f t="shared" si="8"/>
        <v>13.099999999999454</v>
      </c>
      <c r="L19" s="5">
        <f t="shared" si="9"/>
        <v>1.0044352654387865</v>
      </c>
      <c r="M19" s="4">
        <f t="shared" si="6"/>
        <v>0</v>
      </c>
      <c r="N19" s="6">
        <f t="shared" si="7"/>
        <v>0.99999999999999989</v>
      </c>
      <c r="O19" s="7"/>
      <c r="P19" s="14"/>
      <c r="Q19" s="14"/>
    </row>
    <row r="20" spans="1:17" x14ac:dyDescent="0.2">
      <c r="A20" s="27">
        <v>15</v>
      </c>
      <c r="B20" s="7" t="s">
        <v>65</v>
      </c>
      <c r="C20" s="3" t="s">
        <v>32</v>
      </c>
      <c r="D20" s="3" t="s">
        <v>33</v>
      </c>
      <c r="E20" s="28">
        <v>313170.40000000002</v>
      </c>
      <c r="F20" s="4">
        <v>0</v>
      </c>
      <c r="G20" s="28">
        <v>0</v>
      </c>
      <c r="H20" s="28">
        <v>0</v>
      </c>
      <c r="I20" s="4">
        <f t="shared" si="4"/>
        <v>-313170.40000000002</v>
      </c>
      <c r="J20" s="5">
        <f t="shared" si="5"/>
        <v>0</v>
      </c>
      <c r="K20" s="4">
        <f t="shared" si="8"/>
        <v>0</v>
      </c>
      <c r="L20" s="5" t="s">
        <v>73</v>
      </c>
      <c r="M20" s="4">
        <f t="shared" si="6"/>
        <v>0</v>
      </c>
      <c r="N20" s="6" t="s">
        <v>73</v>
      </c>
      <c r="O20" s="7"/>
      <c r="P20" s="14"/>
      <c r="Q20" s="14"/>
    </row>
    <row r="21" spans="1:17" ht="46.5" customHeight="1" x14ac:dyDescent="0.2">
      <c r="A21" s="27">
        <v>16</v>
      </c>
      <c r="B21" s="16" t="s">
        <v>57</v>
      </c>
      <c r="C21" s="3" t="s">
        <v>32</v>
      </c>
      <c r="D21" s="3" t="s">
        <v>37</v>
      </c>
      <c r="E21" s="28">
        <v>130626.30000000002</v>
      </c>
      <c r="F21" s="4">
        <v>81979</v>
      </c>
      <c r="G21" s="28">
        <v>271977.40000000002</v>
      </c>
      <c r="H21" s="28">
        <v>271974.5</v>
      </c>
      <c r="I21" s="4">
        <f t="shared" si="4"/>
        <v>141348.19999999998</v>
      </c>
      <c r="J21" s="5">
        <f t="shared" si="5"/>
        <v>2.082080714220643</v>
      </c>
      <c r="K21" s="4">
        <f t="shared" si="8"/>
        <v>189995.5</v>
      </c>
      <c r="L21" s="5">
        <f>H21/F21</f>
        <v>3.317611827419217</v>
      </c>
      <c r="M21" s="4">
        <f t="shared" si="6"/>
        <v>-2.9000000000232831</v>
      </c>
      <c r="N21" s="6">
        <f t="shared" si="7"/>
        <v>0.99998933734935325</v>
      </c>
      <c r="O21" s="29" t="s">
        <v>83</v>
      </c>
      <c r="P21" s="14"/>
      <c r="Q21" s="14"/>
    </row>
    <row r="22" spans="1:17" ht="77.25" customHeight="1" x14ac:dyDescent="0.2">
      <c r="A22" s="27">
        <v>17</v>
      </c>
      <c r="B22" s="16" t="s">
        <v>8</v>
      </c>
      <c r="C22" s="3" t="s">
        <v>32</v>
      </c>
      <c r="D22" s="3" t="s">
        <v>34</v>
      </c>
      <c r="E22" s="42">
        <v>1847241.5999999999</v>
      </c>
      <c r="F22" s="4">
        <v>1531386.8</v>
      </c>
      <c r="G22" s="42">
        <v>3105028.0999999996</v>
      </c>
      <c r="H22" s="42">
        <v>3042898.6</v>
      </c>
      <c r="I22" s="4">
        <f t="shared" si="4"/>
        <v>1195657.0000000002</v>
      </c>
      <c r="J22" s="5">
        <f t="shared" si="5"/>
        <v>1.6472661724378665</v>
      </c>
      <c r="K22" s="4">
        <f t="shared" si="8"/>
        <v>1511511.8</v>
      </c>
      <c r="L22" s="5">
        <f t="shared" si="9"/>
        <v>1.9870215676405203</v>
      </c>
      <c r="M22" s="4">
        <f t="shared" si="6"/>
        <v>-62129.499999999534</v>
      </c>
      <c r="N22" s="6">
        <f t="shared" si="7"/>
        <v>0.97999068027757963</v>
      </c>
      <c r="O22" s="46" t="s">
        <v>91</v>
      </c>
      <c r="P22" s="14"/>
      <c r="Q22" s="14"/>
    </row>
    <row r="23" spans="1:17" ht="72.75" customHeight="1" x14ac:dyDescent="0.2">
      <c r="A23" s="27">
        <v>18</v>
      </c>
      <c r="B23" s="9" t="s">
        <v>42</v>
      </c>
      <c r="C23" s="3" t="s">
        <v>32</v>
      </c>
      <c r="D23" s="3" t="s">
        <v>13</v>
      </c>
      <c r="E23" s="28">
        <v>133238.69999999998</v>
      </c>
      <c r="F23" s="4">
        <v>120731.09999999999</v>
      </c>
      <c r="G23" s="28">
        <v>152171.9</v>
      </c>
      <c r="H23" s="28">
        <v>151457</v>
      </c>
      <c r="I23" s="4">
        <f t="shared" si="4"/>
        <v>18218.300000000017</v>
      </c>
      <c r="J23" s="5">
        <f t="shared" si="5"/>
        <v>1.1367342971674148</v>
      </c>
      <c r="K23" s="4">
        <f t="shared" si="8"/>
        <v>30725.900000000009</v>
      </c>
      <c r="L23" s="5">
        <f t="shared" si="9"/>
        <v>1.2544986337406021</v>
      </c>
      <c r="M23" s="4">
        <f t="shared" si="6"/>
        <v>-714.89999999999418</v>
      </c>
      <c r="N23" s="6">
        <f t="shared" si="7"/>
        <v>0.99530202356676889</v>
      </c>
      <c r="O23" s="46" t="s">
        <v>102</v>
      </c>
      <c r="P23" s="14"/>
      <c r="Q23" s="14"/>
    </row>
    <row r="24" spans="1:17" ht="97.5" customHeight="1" x14ac:dyDescent="0.2">
      <c r="A24" s="27">
        <v>19</v>
      </c>
      <c r="B24" s="9" t="s">
        <v>38</v>
      </c>
      <c r="C24" s="3" t="s">
        <v>32</v>
      </c>
      <c r="D24" s="3" t="s">
        <v>20</v>
      </c>
      <c r="E24" s="28">
        <v>455110</v>
      </c>
      <c r="F24" s="4">
        <v>204197.7</v>
      </c>
      <c r="G24" s="28">
        <v>310891.90000000002</v>
      </c>
      <c r="H24" s="28">
        <v>293221.2</v>
      </c>
      <c r="I24" s="4">
        <f t="shared" si="4"/>
        <v>-161888.79999999999</v>
      </c>
      <c r="J24" s="5">
        <f t="shared" si="5"/>
        <v>0.64428643624618231</v>
      </c>
      <c r="K24" s="4">
        <f t="shared" si="8"/>
        <v>89023.5</v>
      </c>
      <c r="L24" s="5">
        <f t="shared" si="9"/>
        <v>1.4359672023729944</v>
      </c>
      <c r="M24" s="4">
        <f t="shared" si="6"/>
        <v>-17670.700000000012</v>
      </c>
      <c r="N24" s="6">
        <f t="shared" si="7"/>
        <v>0.94316127245515236</v>
      </c>
      <c r="O24" s="39" t="s">
        <v>89</v>
      </c>
      <c r="P24" s="14"/>
      <c r="Q24" s="14"/>
    </row>
    <row r="25" spans="1:17" s="30" customFormat="1" ht="25.5" customHeight="1" x14ac:dyDescent="0.2">
      <c r="A25" s="27">
        <v>20</v>
      </c>
      <c r="B25" s="33" t="s">
        <v>40</v>
      </c>
      <c r="C25" s="34" t="s">
        <v>36</v>
      </c>
      <c r="D25" s="34"/>
      <c r="E25" s="35">
        <f>SUM(E26:E29)</f>
        <v>716991.1</v>
      </c>
      <c r="F25" s="35">
        <f>SUM(F26:F29)</f>
        <v>676502.1</v>
      </c>
      <c r="G25" s="35">
        <f>SUM(G26:G29)</f>
        <v>695521.8</v>
      </c>
      <c r="H25" s="35">
        <f>SUM(H26:H29)</f>
        <v>633898.50000000012</v>
      </c>
      <c r="I25" s="35">
        <f t="shared" si="4"/>
        <v>-83092.59999999986</v>
      </c>
      <c r="J25" s="36">
        <f t="shared" si="5"/>
        <v>0.88410930065938076</v>
      </c>
      <c r="K25" s="35">
        <f t="shared" si="8"/>
        <v>-42603.59999999986</v>
      </c>
      <c r="L25" s="37">
        <f t="shared" si="9"/>
        <v>0.93702369881778658</v>
      </c>
      <c r="M25" s="35">
        <f t="shared" si="6"/>
        <v>-61623.29999999993</v>
      </c>
      <c r="N25" s="37">
        <f t="shared" si="7"/>
        <v>0.91139990148403693</v>
      </c>
      <c r="O25" s="38"/>
      <c r="P25" s="14"/>
      <c r="Q25" s="14"/>
    </row>
    <row r="26" spans="1:17" ht="84" customHeight="1" x14ac:dyDescent="0.2">
      <c r="A26" s="27">
        <v>21</v>
      </c>
      <c r="B26" s="9" t="s">
        <v>41</v>
      </c>
      <c r="C26" s="3" t="s">
        <v>36</v>
      </c>
      <c r="D26" s="3" t="s">
        <v>29</v>
      </c>
      <c r="E26" s="28">
        <v>279704.09999999998</v>
      </c>
      <c r="F26" s="4">
        <v>27347.200000000001</v>
      </c>
      <c r="G26" s="28">
        <v>117701.80000000002</v>
      </c>
      <c r="H26" s="28">
        <v>115520.8</v>
      </c>
      <c r="I26" s="4">
        <f t="shared" si="4"/>
        <v>-164183.29999999999</v>
      </c>
      <c r="J26" s="5">
        <f t="shared" si="5"/>
        <v>0.4130107495742823</v>
      </c>
      <c r="K26" s="4">
        <f t="shared" si="8"/>
        <v>88173.6</v>
      </c>
      <c r="L26" s="5">
        <f t="shared" si="9"/>
        <v>4.2242277088696465</v>
      </c>
      <c r="M26" s="4">
        <f t="shared" si="6"/>
        <v>-2181.0000000000146</v>
      </c>
      <c r="N26" s="6">
        <f t="shared" si="7"/>
        <v>0.98147012195225547</v>
      </c>
      <c r="O26" s="46" t="s">
        <v>90</v>
      </c>
      <c r="P26" s="14"/>
      <c r="Q26" s="14"/>
    </row>
    <row r="27" spans="1:17" ht="50.25" customHeight="1" x14ac:dyDescent="0.2">
      <c r="A27" s="27">
        <v>22</v>
      </c>
      <c r="B27" s="29" t="s">
        <v>67</v>
      </c>
      <c r="C27" s="3" t="s">
        <v>36</v>
      </c>
      <c r="D27" s="3" t="s">
        <v>30</v>
      </c>
      <c r="E27" s="20">
        <v>28513</v>
      </c>
      <c r="F27" s="4">
        <v>33130.700000000004</v>
      </c>
      <c r="G27" s="20">
        <v>1950</v>
      </c>
      <c r="H27" s="20">
        <v>0</v>
      </c>
      <c r="I27" s="4">
        <f t="shared" si="4"/>
        <v>-28513</v>
      </c>
      <c r="J27" s="5">
        <f t="shared" si="5"/>
        <v>0</v>
      </c>
      <c r="K27" s="4">
        <f t="shared" si="8"/>
        <v>-33130.700000000004</v>
      </c>
      <c r="L27" s="5">
        <f t="shared" si="9"/>
        <v>0</v>
      </c>
      <c r="M27" s="4">
        <f t="shared" si="6"/>
        <v>-1950</v>
      </c>
      <c r="N27" s="6">
        <f t="shared" si="7"/>
        <v>0</v>
      </c>
      <c r="O27" s="46" t="s">
        <v>74</v>
      </c>
      <c r="P27" s="14"/>
      <c r="Q27" s="14"/>
    </row>
    <row r="28" spans="1:17" ht="61.5" customHeight="1" x14ac:dyDescent="0.2">
      <c r="A28" s="27">
        <v>23</v>
      </c>
      <c r="B28" s="7" t="s">
        <v>48</v>
      </c>
      <c r="C28" s="3" t="s">
        <v>36</v>
      </c>
      <c r="D28" s="3" t="s">
        <v>31</v>
      </c>
      <c r="E28" s="28">
        <v>377366.30000000005</v>
      </c>
      <c r="F28" s="4">
        <v>583010.19999999995</v>
      </c>
      <c r="G28" s="28">
        <v>537320.19999999995</v>
      </c>
      <c r="H28" s="28">
        <v>479830.4</v>
      </c>
      <c r="I28" s="4">
        <f t="shared" si="4"/>
        <v>102464.09999999998</v>
      </c>
      <c r="J28" s="5">
        <f t="shared" si="5"/>
        <v>1.271524245805733</v>
      </c>
      <c r="K28" s="4">
        <f t="shared" si="8"/>
        <v>-103179.79999999993</v>
      </c>
      <c r="L28" s="5">
        <f t="shared" si="9"/>
        <v>0.82302230732841386</v>
      </c>
      <c r="M28" s="4">
        <f t="shared" si="6"/>
        <v>-57489.79999999993</v>
      </c>
      <c r="N28" s="6">
        <f t="shared" si="7"/>
        <v>0.89300644196886714</v>
      </c>
      <c r="O28" s="46" t="s">
        <v>81</v>
      </c>
      <c r="P28" s="14"/>
      <c r="Q28" s="14"/>
    </row>
    <row r="29" spans="1:17" ht="44.25" customHeight="1" x14ac:dyDescent="0.2">
      <c r="A29" s="27">
        <v>24</v>
      </c>
      <c r="B29" s="9" t="s">
        <v>2</v>
      </c>
      <c r="C29" s="3" t="s">
        <v>36</v>
      </c>
      <c r="D29" s="3" t="s">
        <v>36</v>
      </c>
      <c r="E29" s="20">
        <v>31407.7</v>
      </c>
      <c r="F29" s="4">
        <v>33014</v>
      </c>
      <c r="G29" s="20">
        <v>38549.800000000003</v>
      </c>
      <c r="H29" s="20">
        <v>38547.300000000003</v>
      </c>
      <c r="I29" s="4">
        <f t="shared" si="4"/>
        <v>7139.6000000000022</v>
      </c>
      <c r="J29" s="5">
        <f t="shared" si="5"/>
        <v>1.2273200520891374</v>
      </c>
      <c r="K29" s="4">
        <f t="shared" si="8"/>
        <v>5533.3000000000029</v>
      </c>
      <c r="L29" s="5">
        <f t="shared" si="9"/>
        <v>1.1676046525716364</v>
      </c>
      <c r="M29" s="4">
        <f t="shared" si="6"/>
        <v>-2.5</v>
      </c>
      <c r="N29" s="6">
        <f t="shared" si="7"/>
        <v>0.99993514882048673</v>
      </c>
      <c r="O29" s="46" t="s">
        <v>84</v>
      </c>
      <c r="P29" s="14"/>
      <c r="Q29" s="14"/>
    </row>
    <row r="30" spans="1:17" s="30" customFormat="1" ht="21.75" customHeight="1" x14ac:dyDescent="0.2">
      <c r="A30" s="27">
        <v>25</v>
      </c>
      <c r="B30" s="33" t="s">
        <v>49</v>
      </c>
      <c r="C30" s="34" t="s">
        <v>33</v>
      </c>
      <c r="D30" s="34"/>
      <c r="E30" s="35">
        <f>SUM(E31:E31)</f>
        <v>583968.79999999993</v>
      </c>
      <c r="F30" s="35">
        <f>SUM(F31:F31)</f>
        <v>9027.2000000000007</v>
      </c>
      <c r="G30" s="35">
        <f>SUM(G31:G31)</f>
        <v>583410.79999999993</v>
      </c>
      <c r="H30" s="35">
        <f>SUM(H31:H31)</f>
        <v>579723.9</v>
      </c>
      <c r="I30" s="35">
        <f t="shared" si="4"/>
        <v>-4244.8999999999069</v>
      </c>
      <c r="J30" s="36">
        <f t="shared" si="5"/>
        <v>0.99273094726978584</v>
      </c>
      <c r="K30" s="35">
        <f t="shared" si="8"/>
        <v>570696.70000000007</v>
      </c>
      <c r="L30" s="37">
        <f t="shared" si="9"/>
        <v>64.219680521091803</v>
      </c>
      <c r="M30" s="35">
        <f t="shared" si="6"/>
        <v>-3686.8999999999069</v>
      </c>
      <c r="N30" s="37">
        <f t="shared" si="7"/>
        <v>0.99368043923766936</v>
      </c>
      <c r="O30" s="38"/>
      <c r="P30" s="14"/>
      <c r="Q30" s="14"/>
    </row>
    <row r="31" spans="1:17" ht="60.75" customHeight="1" x14ac:dyDescent="0.2">
      <c r="A31" s="27">
        <v>26</v>
      </c>
      <c r="B31" s="9" t="s">
        <v>50</v>
      </c>
      <c r="C31" s="3" t="s">
        <v>33</v>
      </c>
      <c r="D31" s="3" t="s">
        <v>36</v>
      </c>
      <c r="E31" s="28">
        <v>583968.79999999993</v>
      </c>
      <c r="F31" s="4">
        <v>9027.2000000000007</v>
      </c>
      <c r="G31" s="28">
        <v>583410.79999999993</v>
      </c>
      <c r="H31" s="28">
        <v>579723.9</v>
      </c>
      <c r="I31" s="4">
        <f t="shared" si="4"/>
        <v>-4244.8999999999069</v>
      </c>
      <c r="J31" s="5">
        <f t="shared" si="5"/>
        <v>0.99273094726978584</v>
      </c>
      <c r="K31" s="4">
        <f t="shared" si="8"/>
        <v>570696.70000000007</v>
      </c>
      <c r="L31" s="5">
        <f t="shared" si="9"/>
        <v>64.219680521091803</v>
      </c>
      <c r="M31" s="4">
        <f t="shared" si="6"/>
        <v>-3686.8999999999069</v>
      </c>
      <c r="N31" s="6">
        <f t="shared" si="7"/>
        <v>0.99368043923766936</v>
      </c>
      <c r="O31" s="45" t="s">
        <v>88</v>
      </c>
      <c r="P31" s="14"/>
      <c r="Q31" s="14"/>
    </row>
    <row r="32" spans="1:17" s="30" customFormat="1" ht="18.75" customHeight="1" x14ac:dyDescent="0.2">
      <c r="A32" s="27">
        <v>27</v>
      </c>
      <c r="B32" s="33" t="s">
        <v>51</v>
      </c>
      <c r="C32" s="34" t="s">
        <v>19</v>
      </c>
      <c r="D32" s="34"/>
      <c r="E32" s="35">
        <f>SUM(E33:E38)</f>
        <v>6207822.6000000006</v>
      </c>
      <c r="F32" s="35">
        <f>SUM(F33:F38)</f>
        <v>5617778.3000000007</v>
      </c>
      <c r="G32" s="35">
        <f>SUM(G33:G38)</f>
        <v>6332006.7000000002</v>
      </c>
      <c r="H32" s="35">
        <f>SUM(H33:H38)</f>
        <v>6297381.7999999998</v>
      </c>
      <c r="I32" s="35">
        <f t="shared" si="4"/>
        <v>89559.199999999255</v>
      </c>
      <c r="J32" s="36">
        <f t="shared" si="5"/>
        <v>1.0144268297873074</v>
      </c>
      <c r="K32" s="35">
        <f t="shared" si="8"/>
        <v>679603.49999999907</v>
      </c>
      <c r="L32" s="37">
        <f t="shared" si="9"/>
        <v>1.120973713042396</v>
      </c>
      <c r="M32" s="35">
        <f t="shared" si="6"/>
        <v>-34624.900000000373</v>
      </c>
      <c r="N32" s="37">
        <f t="shared" si="7"/>
        <v>0.99453176510378605</v>
      </c>
      <c r="O32" s="38"/>
      <c r="P32" s="14"/>
      <c r="Q32" s="14"/>
    </row>
    <row r="33" spans="1:17" ht="33" customHeight="1" x14ac:dyDescent="0.2">
      <c r="A33" s="27">
        <v>28</v>
      </c>
      <c r="B33" s="9" t="s">
        <v>52</v>
      </c>
      <c r="C33" s="3" t="s">
        <v>19</v>
      </c>
      <c r="D33" s="3" t="s">
        <v>29</v>
      </c>
      <c r="E33" s="28">
        <v>3045571</v>
      </c>
      <c r="F33" s="4">
        <v>2633663.9000000004</v>
      </c>
      <c r="G33" s="28">
        <v>2979082.9000000004</v>
      </c>
      <c r="H33" s="28">
        <v>2959021.3</v>
      </c>
      <c r="I33" s="4">
        <f t="shared" si="4"/>
        <v>-86549.700000000186</v>
      </c>
      <c r="J33" s="5">
        <f t="shared" si="5"/>
        <v>0.97158178220110447</v>
      </c>
      <c r="K33" s="4">
        <f t="shared" si="8"/>
        <v>325357.39999999944</v>
      </c>
      <c r="L33" s="5">
        <f t="shared" si="9"/>
        <v>1.1235379351176888</v>
      </c>
      <c r="M33" s="4">
        <f t="shared" si="6"/>
        <v>-20061.600000000559</v>
      </c>
      <c r="N33" s="6">
        <f t="shared" si="7"/>
        <v>0.99326584701620735</v>
      </c>
      <c r="O33" s="41" t="s">
        <v>85</v>
      </c>
      <c r="P33" s="14"/>
      <c r="Q33" s="14"/>
    </row>
    <row r="34" spans="1:17" ht="20.25" customHeight="1" x14ac:dyDescent="0.2">
      <c r="A34" s="27">
        <v>29</v>
      </c>
      <c r="B34" s="9" t="s">
        <v>46</v>
      </c>
      <c r="C34" s="3" t="s">
        <v>19</v>
      </c>
      <c r="D34" s="3" t="s">
        <v>30</v>
      </c>
      <c r="E34" s="28">
        <v>2545900.9</v>
      </c>
      <c r="F34" s="4">
        <v>2463590.1</v>
      </c>
      <c r="G34" s="28">
        <v>2629237.5</v>
      </c>
      <c r="H34" s="28">
        <v>2627220.7000000002</v>
      </c>
      <c r="I34" s="4">
        <f t="shared" si="4"/>
        <v>81319.800000000279</v>
      </c>
      <c r="J34" s="5">
        <f t="shared" si="5"/>
        <v>1.0319414632360593</v>
      </c>
      <c r="K34" s="4">
        <f t="shared" si="8"/>
        <v>163630.60000000009</v>
      </c>
      <c r="L34" s="5">
        <f t="shared" si="9"/>
        <v>1.0664195719896747</v>
      </c>
      <c r="M34" s="4">
        <f t="shared" si="6"/>
        <v>-2016.7999999998137</v>
      </c>
      <c r="N34" s="6">
        <f t="shared" si="7"/>
        <v>0.99923293350258402</v>
      </c>
      <c r="O34" s="40"/>
      <c r="P34" s="14"/>
      <c r="Q34" s="14"/>
    </row>
    <row r="35" spans="1:17" ht="24" customHeight="1" x14ac:dyDescent="0.2">
      <c r="A35" s="27">
        <v>30</v>
      </c>
      <c r="B35" s="9" t="s">
        <v>60</v>
      </c>
      <c r="C35" s="3" t="s">
        <v>19</v>
      </c>
      <c r="D35" s="3" t="s">
        <v>31</v>
      </c>
      <c r="E35" s="28">
        <v>287275.10000000003</v>
      </c>
      <c r="F35" s="4">
        <v>308874.2</v>
      </c>
      <c r="G35" s="28">
        <v>319559.50000000006</v>
      </c>
      <c r="H35" s="28">
        <v>311482.7</v>
      </c>
      <c r="I35" s="4">
        <f t="shared" si="4"/>
        <v>24207.599999999977</v>
      </c>
      <c r="J35" s="5">
        <f t="shared" si="5"/>
        <v>1.0842662660286255</v>
      </c>
      <c r="K35" s="4">
        <f t="shared" si="8"/>
        <v>2608.5</v>
      </c>
      <c r="L35" s="5">
        <f t="shared" si="9"/>
        <v>1.0084451857746617</v>
      </c>
      <c r="M35" s="4">
        <f t="shared" si="6"/>
        <v>-8076.8000000000466</v>
      </c>
      <c r="N35" s="6">
        <f t="shared" si="7"/>
        <v>0.97472520766868131</v>
      </c>
      <c r="O35" s="41"/>
      <c r="P35" s="14"/>
      <c r="Q35" s="14"/>
    </row>
    <row r="36" spans="1:17" ht="48" customHeight="1" x14ac:dyDescent="0.2">
      <c r="A36" s="27">
        <v>31</v>
      </c>
      <c r="B36" s="9" t="s">
        <v>61</v>
      </c>
      <c r="C36" s="3" t="s">
        <v>19</v>
      </c>
      <c r="D36" s="3" t="s">
        <v>36</v>
      </c>
      <c r="E36" s="28">
        <v>580.4</v>
      </c>
      <c r="F36" s="4">
        <v>1367.9</v>
      </c>
      <c r="G36" s="28">
        <v>1172.6999999999998</v>
      </c>
      <c r="H36" s="28">
        <v>772.3</v>
      </c>
      <c r="I36" s="4">
        <f t="shared" si="4"/>
        <v>191.89999999999998</v>
      </c>
      <c r="J36" s="5">
        <f t="shared" si="5"/>
        <v>1.3306340454858718</v>
      </c>
      <c r="K36" s="4">
        <f t="shared" si="8"/>
        <v>-595.60000000000014</v>
      </c>
      <c r="L36" s="5">
        <f t="shared" si="9"/>
        <v>0.56458805468235973</v>
      </c>
      <c r="M36" s="4">
        <f t="shared" si="6"/>
        <v>-400.39999999999986</v>
      </c>
      <c r="N36" s="6">
        <f t="shared" si="7"/>
        <v>0.65856570307836626</v>
      </c>
      <c r="O36" s="45" t="s">
        <v>86</v>
      </c>
      <c r="P36" s="14"/>
      <c r="Q36" s="14"/>
    </row>
    <row r="37" spans="1:17" ht="43.5" customHeight="1" x14ac:dyDescent="0.2">
      <c r="A37" s="27">
        <v>32</v>
      </c>
      <c r="B37" s="9" t="s">
        <v>62</v>
      </c>
      <c r="C37" s="3" t="s">
        <v>19</v>
      </c>
      <c r="D37" s="3" t="s">
        <v>19</v>
      </c>
      <c r="E37" s="28">
        <v>11073.2</v>
      </c>
      <c r="F37" s="4">
        <v>11291.199999999997</v>
      </c>
      <c r="G37" s="28">
        <v>14474.599999999997</v>
      </c>
      <c r="H37" s="28">
        <v>14323.5</v>
      </c>
      <c r="I37" s="4">
        <f t="shared" si="4"/>
        <v>3250.2999999999993</v>
      </c>
      <c r="J37" s="5">
        <f t="shared" si="5"/>
        <v>1.2935285193078785</v>
      </c>
      <c r="K37" s="4">
        <f t="shared" si="8"/>
        <v>3032.3000000000029</v>
      </c>
      <c r="L37" s="5">
        <f t="shared" si="9"/>
        <v>1.2685542723536918</v>
      </c>
      <c r="M37" s="4">
        <f t="shared" si="6"/>
        <v>-151.09999999999673</v>
      </c>
      <c r="N37" s="6">
        <f t="shared" si="7"/>
        <v>0.98956102413883651</v>
      </c>
      <c r="O37" s="45" t="s">
        <v>87</v>
      </c>
      <c r="P37" s="14"/>
      <c r="Q37" s="14"/>
    </row>
    <row r="38" spans="1:17" ht="46.5" customHeight="1" x14ac:dyDescent="0.2">
      <c r="A38" s="27">
        <v>33</v>
      </c>
      <c r="B38" s="9" t="s">
        <v>47</v>
      </c>
      <c r="C38" s="3" t="s">
        <v>19</v>
      </c>
      <c r="D38" s="3" t="s">
        <v>34</v>
      </c>
      <c r="E38" s="28">
        <v>317422</v>
      </c>
      <c r="F38" s="4">
        <v>198990.99999999997</v>
      </c>
      <c r="G38" s="28">
        <v>388479.49999999994</v>
      </c>
      <c r="H38" s="28">
        <v>384561.3</v>
      </c>
      <c r="I38" s="4">
        <f t="shared" si="4"/>
        <v>67139.299999999988</v>
      </c>
      <c r="J38" s="5">
        <f t="shared" si="5"/>
        <v>1.2115143247790008</v>
      </c>
      <c r="K38" s="4">
        <f t="shared" si="8"/>
        <v>185570.30000000002</v>
      </c>
      <c r="L38" s="5">
        <f t="shared" si="9"/>
        <v>1.932556246262394</v>
      </c>
      <c r="M38" s="4">
        <f t="shared" si="6"/>
        <v>-3918.1999999999534</v>
      </c>
      <c r="N38" s="6">
        <f t="shared" si="7"/>
        <v>0.98991401090662456</v>
      </c>
      <c r="O38" s="45" t="s">
        <v>105</v>
      </c>
      <c r="P38" s="14"/>
      <c r="Q38" s="14"/>
    </row>
    <row r="39" spans="1:17" s="30" customFormat="1" ht="19.5" customHeight="1" x14ac:dyDescent="0.2">
      <c r="A39" s="27">
        <v>34</v>
      </c>
      <c r="B39" s="33" t="s">
        <v>5</v>
      </c>
      <c r="C39" s="34" t="s">
        <v>37</v>
      </c>
      <c r="D39" s="34"/>
      <c r="E39" s="35">
        <f t="shared" ref="E39" si="10">SUM(E40:E41)</f>
        <v>516932.5</v>
      </c>
      <c r="F39" s="35">
        <f>SUM(F40:F41)</f>
        <v>507490.7</v>
      </c>
      <c r="G39" s="35">
        <f t="shared" ref="G39:H39" si="11">SUM(G40:G41)</f>
        <v>633348.4</v>
      </c>
      <c r="H39" s="35">
        <f t="shared" si="11"/>
        <v>630315.4</v>
      </c>
      <c r="I39" s="35">
        <f t="shared" si="4"/>
        <v>113382.90000000002</v>
      </c>
      <c r="J39" s="36">
        <f t="shared" si="5"/>
        <v>1.2193379212953335</v>
      </c>
      <c r="K39" s="35">
        <f t="shared" si="8"/>
        <v>122824.70000000001</v>
      </c>
      <c r="L39" s="37">
        <f t="shared" si="9"/>
        <v>1.2420235484118232</v>
      </c>
      <c r="M39" s="35">
        <f t="shared" si="6"/>
        <v>-3033</v>
      </c>
      <c r="N39" s="37">
        <f t="shared" si="7"/>
        <v>0.9952111665554062</v>
      </c>
      <c r="O39" s="38"/>
      <c r="P39" s="14"/>
      <c r="Q39" s="14"/>
    </row>
    <row r="40" spans="1:17" s="17" customFormat="1" ht="96" customHeight="1" x14ac:dyDescent="0.2">
      <c r="A40" s="27">
        <v>35</v>
      </c>
      <c r="B40" s="9" t="s">
        <v>9</v>
      </c>
      <c r="C40" s="3" t="s">
        <v>37</v>
      </c>
      <c r="D40" s="3" t="s">
        <v>29</v>
      </c>
      <c r="E40" s="28">
        <v>437401.7</v>
      </c>
      <c r="F40" s="4">
        <v>419919.2</v>
      </c>
      <c r="G40" s="28">
        <v>539063.6</v>
      </c>
      <c r="H40" s="28">
        <v>536193.1</v>
      </c>
      <c r="I40" s="4">
        <f t="shared" si="4"/>
        <v>98791.399999999965</v>
      </c>
      <c r="J40" s="5">
        <f t="shared" si="5"/>
        <v>1.2258596617251372</v>
      </c>
      <c r="K40" s="4">
        <f t="shared" si="8"/>
        <v>116273.89999999997</v>
      </c>
      <c r="L40" s="5">
        <f t="shared" si="9"/>
        <v>1.2768958885423671</v>
      </c>
      <c r="M40" s="4">
        <f t="shared" si="6"/>
        <v>-2870.5</v>
      </c>
      <c r="N40" s="6">
        <f t="shared" si="7"/>
        <v>0.99467502535878882</v>
      </c>
      <c r="O40" s="39" t="s">
        <v>103</v>
      </c>
      <c r="P40" s="14"/>
      <c r="Q40" s="14"/>
    </row>
    <row r="41" spans="1:17" s="17" customFormat="1" x14ac:dyDescent="0.2">
      <c r="A41" s="27">
        <v>36</v>
      </c>
      <c r="B41" s="9" t="s">
        <v>1</v>
      </c>
      <c r="C41" s="3" t="s">
        <v>37</v>
      </c>
      <c r="D41" s="3" t="s">
        <v>32</v>
      </c>
      <c r="E41" s="28">
        <v>79530.799999999988</v>
      </c>
      <c r="F41" s="4">
        <v>87571.5</v>
      </c>
      <c r="G41" s="28">
        <v>94284.800000000017</v>
      </c>
      <c r="H41" s="28">
        <v>94122.3</v>
      </c>
      <c r="I41" s="4">
        <f t="shared" si="4"/>
        <v>14591.500000000015</v>
      </c>
      <c r="J41" s="5">
        <f t="shared" si="5"/>
        <v>1.1834698003792243</v>
      </c>
      <c r="K41" s="4">
        <f t="shared" si="8"/>
        <v>6550.8000000000029</v>
      </c>
      <c r="L41" s="5">
        <f t="shared" si="9"/>
        <v>1.0748051592127577</v>
      </c>
      <c r="M41" s="4">
        <f t="shared" si="6"/>
        <v>-162.50000000001455</v>
      </c>
      <c r="N41" s="6">
        <f t="shared" si="7"/>
        <v>0.99827649843877253</v>
      </c>
      <c r="O41" s="39"/>
      <c r="P41" s="14"/>
      <c r="Q41" s="14"/>
    </row>
    <row r="42" spans="1:17" s="32" customFormat="1" x14ac:dyDescent="0.2">
      <c r="A42" s="27">
        <v>37</v>
      </c>
      <c r="B42" s="33" t="s">
        <v>54</v>
      </c>
      <c r="C42" s="34" t="s">
        <v>34</v>
      </c>
      <c r="D42" s="34"/>
      <c r="E42" s="35">
        <f t="shared" ref="E42" si="12">E43</f>
        <v>2387.3000000000002</v>
      </c>
      <c r="F42" s="35">
        <f t="shared" ref="F42" si="13">F43</f>
        <v>3066</v>
      </c>
      <c r="G42" s="35">
        <f t="shared" ref="G42" si="14">G43</f>
        <v>3723.9</v>
      </c>
      <c r="H42" s="35">
        <f t="shared" ref="H42" si="15">H43</f>
        <v>3723.8</v>
      </c>
      <c r="I42" s="35">
        <f t="shared" si="4"/>
        <v>1336.5</v>
      </c>
      <c r="J42" s="36">
        <f t="shared" si="5"/>
        <v>1.5598374732961924</v>
      </c>
      <c r="K42" s="35">
        <f t="shared" si="8"/>
        <v>657.80000000000018</v>
      </c>
      <c r="L42" s="37">
        <f t="shared" si="9"/>
        <v>1.2145466405740379</v>
      </c>
      <c r="M42" s="35">
        <f t="shared" si="6"/>
        <v>-9.9999999999909051E-2</v>
      </c>
      <c r="N42" s="37">
        <f t="shared" si="7"/>
        <v>0.99997314643250357</v>
      </c>
      <c r="O42" s="38"/>
      <c r="P42" s="14"/>
      <c r="Q42" s="14"/>
    </row>
    <row r="43" spans="1:17" s="17" customFormat="1" ht="44.25" customHeight="1" x14ac:dyDescent="0.2">
      <c r="A43" s="27">
        <v>38</v>
      </c>
      <c r="B43" s="16" t="s">
        <v>53</v>
      </c>
      <c r="C43" s="3" t="s">
        <v>34</v>
      </c>
      <c r="D43" s="3" t="s">
        <v>19</v>
      </c>
      <c r="E43" s="20">
        <v>2387.3000000000002</v>
      </c>
      <c r="F43" s="4">
        <v>3066</v>
      </c>
      <c r="G43" s="20">
        <v>3723.9</v>
      </c>
      <c r="H43" s="20">
        <v>3723.8</v>
      </c>
      <c r="I43" s="4">
        <f t="shared" si="4"/>
        <v>1336.5</v>
      </c>
      <c r="J43" s="5">
        <f t="shared" si="5"/>
        <v>1.5598374732961924</v>
      </c>
      <c r="K43" s="4">
        <f t="shared" si="8"/>
        <v>657.80000000000018</v>
      </c>
      <c r="L43" s="5">
        <f t="shared" si="9"/>
        <v>1.2145466405740379</v>
      </c>
      <c r="M43" s="4">
        <f t="shared" si="6"/>
        <v>-9.9999999999909051E-2</v>
      </c>
      <c r="N43" s="6">
        <f t="shared" si="7"/>
        <v>0.99997314643250357</v>
      </c>
      <c r="O43" s="47" t="s">
        <v>78</v>
      </c>
      <c r="P43" s="14"/>
      <c r="Q43" s="14"/>
    </row>
    <row r="44" spans="1:17" s="30" customFormat="1" x14ac:dyDescent="0.2">
      <c r="A44" s="27">
        <v>39</v>
      </c>
      <c r="B44" s="33" t="s">
        <v>12</v>
      </c>
      <c r="C44" s="34" t="s">
        <v>13</v>
      </c>
      <c r="D44" s="34"/>
      <c r="E44" s="35">
        <f t="shared" ref="E44" si="16">SUM(E45:E48)</f>
        <v>277223</v>
      </c>
      <c r="F44" s="35">
        <f>SUM(F45:F48)</f>
        <v>303405.09999999998</v>
      </c>
      <c r="G44" s="35">
        <f t="shared" ref="G44:H44" si="17">SUM(G45:G48)</f>
        <v>299676.5</v>
      </c>
      <c r="H44" s="35">
        <f t="shared" si="17"/>
        <v>270097.2</v>
      </c>
      <c r="I44" s="35">
        <f t="shared" si="4"/>
        <v>-7125.7999999999884</v>
      </c>
      <c r="J44" s="36">
        <f t="shared" si="5"/>
        <v>0.97429578353888391</v>
      </c>
      <c r="K44" s="35">
        <f t="shared" si="8"/>
        <v>-33307.899999999965</v>
      </c>
      <c r="L44" s="37">
        <f t="shared" si="9"/>
        <v>0.89021970955662921</v>
      </c>
      <c r="M44" s="35">
        <f t="shared" si="6"/>
        <v>-29579.299999999988</v>
      </c>
      <c r="N44" s="37">
        <f t="shared" si="7"/>
        <v>0.9012958974093731</v>
      </c>
      <c r="O44" s="38"/>
      <c r="P44" s="14"/>
      <c r="Q44" s="14"/>
    </row>
    <row r="45" spans="1:17" ht="33" x14ac:dyDescent="0.2">
      <c r="A45" s="27">
        <v>40</v>
      </c>
      <c r="B45" s="9" t="s">
        <v>10</v>
      </c>
      <c r="C45" s="3" t="s">
        <v>13</v>
      </c>
      <c r="D45" s="3" t="s">
        <v>29</v>
      </c>
      <c r="E45" s="28">
        <v>16328.8</v>
      </c>
      <c r="F45" s="4">
        <v>21660.100000000002</v>
      </c>
      <c r="G45" s="28">
        <v>19160.100000000002</v>
      </c>
      <c r="H45" s="28">
        <v>16953.900000000001</v>
      </c>
      <c r="I45" s="4">
        <f t="shared" si="4"/>
        <v>625.10000000000218</v>
      </c>
      <c r="J45" s="5">
        <f t="shared" si="5"/>
        <v>1.0382820537945228</v>
      </c>
      <c r="K45" s="4">
        <f t="shared" si="8"/>
        <v>-4706.2000000000007</v>
      </c>
      <c r="L45" s="5">
        <f t="shared" si="9"/>
        <v>0.78272491816750611</v>
      </c>
      <c r="M45" s="4">
        <f t="shared" si="6"/>
        <v>-2206.2000000000007</v>
      </c>
      <c r="N45" s="6">
        <f t="shared" si="7"/>
        <v>0.88485446318129857</v>
      </c>
      <c r="O45" s="47" t="s">
        <v>104</v>
      </c>
      <c r="P45" s="14"/>
      <c r="Q45" s="14"/>
    </row>
    <row r="46" spans="1:17" ht="49.5" x14ac:dyDescent="0.2">
      <c r="A46" s="27">
        <v>41</v>
      </c>
      <c r="B46" s="9" t="s">
        <v>7</v>
      </c>
      <c r="C46" s="3" t="s">
        <v>13</v>
      </c>
      <c r="D46" s="3" t="s">
        <v>31</v>
      </c>
      <c r="E46" s="28">
        <v>114670.99999999999</v>
      </c>
      <c r="F46" s="4">
        <v>101771.69999999998</v>
      </c>
      <c r="G46" s="28">
        <f>103921.2-4151.1</f>
        <v>99770.099999999991</v>
      </c>
      <c r="H46" s="28">
        <v>94874.2</v>
      </c>
      <c r="I46" s="4">
        <f t="shared" si="4"/>
        <v>-19796.799999999988</v>
      </c>
      <c r="J46" s="5">
        <f t="shared" si="5"/>
        <v>0.827360012557665</v>
      </c>
      <c r="K46" s="4">
        <f t="shared" si="8"/>
        <v>-6897.4999999999854</v>
      </c>
      <c r="L46" s="5">
        <f t="shared" si="9"/>
        <v>0.93222575627605719</v>
      </c>
      <c r="M46" s="4">
        <f t="shared" si="6"/>
        <v>-4895.8999999999942</v>
      </c>
      <c r="N46" s="6">
        <f t="shared" si="7"/>
        <v>0.95092818389477418</v>
      </c>
      <c r="O46" s="45" t="s">
        <v>72</v>
      </c>
      <c r="P46" s="14"/>
      <c r="Q46" s="14"/>
    </row>
    <row r="47" spans="1:17" ht="133.5" customHeight="1" x14ac:dyDescent="0.2">
      <c r="A47" s="27">
        <v>42</v>
      </c>
      <c r="B47" s="7" t="s">
        <v>24</v>
      </c>
      <c r="C47" s="3" t="s">
        <v>13</v>
      </c>
      <c r="D47" s="3" t="s">
        <v>32</v>
      </c>
      <c r="E47" s="28">
        <v>121109.3</v>
      </c>
      <c r="F47" s="4">
        <v>154505.30000000002</v>
      </c>
      <c r="G47" s="28">
        <v>139370.4</v>
      </c>
      <c r="H47" s="28">
        <v>125862.7</v>
      </c>
      <c r="I47" s="4">
        <f t="shared" si="4"/>
        <v>4753.3999999999942</v>
      </c>
      <c r="J47" s="5">
        <f t="shared" si="5"/>
        <v>1.0392488438129854</v>
      </c>
      <c r="K47" s="4">
        <f t="shared" si="8"/>
        <v>-28642.60000000002</v>
      </c>
      <c r="L47" s="5">
        <f t="shared" si="9"/>
        <v>0.81461736264063422</v>
      </c>
      <c r="M47" s="4">
        <f t="shared" si="6"/>
        <v>-13507.699999999997</v>
      </c>
      <c r="N47" s="6">
        <f t="shared" si="7"/>
        <v>0.90308056804027259</v>
      </c>
      <c r="O47" s="21" t="s">
        <v>80</v>
      </c>
      <c r="P47" s="14"/>
      <c r="Q47" s="14"/>
    </row>
    <row r="48" spans="1:17" ht="41.25" customHeight="1" x14ac:dyDescent="0.2">
      <c r="A48" s="27">
        <v>43</v>
      </c>
      <c r="B48" s="9" t="s">
        <v>14</v>
      </c>
      <c r="C48" s="3" t="s">
        <v>13</v>
      </c>
      <c r="D48" s="3" t="s">
        <v>33</v>
      </c>
      <c r="E48" s="28">
        <v>25113.9</v>
      </c>
      <c r="F48" s="4">
        <v>25468</v>
      </c>
      <c r="G48" s="28">
        <v>41375.9</v>
      </c>
      <c r="H48" s="28">
        <v>32406.400000000001</v>
      </c>
      <c r="I48" s="4">
        <f t="shared" si="4"/>
        <v>7292.5</v>
      </c>
      <c r="J48" s="5">
        <f t="shared" si="5"/>
        <v>1.2903770421957561</v>
      </c>
      <c r="K48" s="4">
        <f t="shared" si="8"/>
        <v>6938.4000000000015</v>
      </c>
      <c r="L48" s="5">
        <f t="shared" si="9"/>
        <v>1.272435998115282</v>
      </c>
      <c r="M48" s="4">
        <f t="shared" si="6"/>
        <v>-8969.5</v>
      </c>
      <c r="N48" s="6">
        <f t="shared" si="7"/>
        <v>0.7832192169837997</v>
      </c>
      <c r="O48" s="45" t="s">
        <v>79</v>
      </c>
      <c r="P48" s="14"/>
      <c r="Q48" s="14"/>
    </row>
    <row r="49" spans="1:17" s="30" customFormat="1" x14ac:dyDescent="0.2">
      <c r="A49" s="27">
        <v>44</v>
      </c>
      <c r="B49" s="33" t="s">
        <v>16</v>
      </c>
      <c r="C49" s="34" t="s">
        <v>39</v>
      </c>
      <c r="D49" s="34"/>
      <c r="E49" s="35">
        <f t="shared" ref="E49" si="18">SUM(E50:E53)</f>
        <v>595725.30000000005</v>
      </c>
      <c r="F49" s="35">
        <f>SUM(F50:F53)</f>
        <v>477673.6</v>
      </c>
      <c r="G49" s="35">
        <f t="shared" ref="G49:H49" si="19">SUM(G50:G53)</f>
        <v>576283.10000000009</v>
      </c>
      <c r="H49" s="35">
        <f t="shared" si="19"/>
        <v>565879.89999999991</v>
      </c>
      <c r="I49" s="35">
        <f t="shared" si="4"/>
        <v>-29845.40000000014</v>
      </c>
      <c r="J49" s="36">
        <f t="shared" si="5"/>
        <v>0.94990073444925016</v>
      </c>
      <c r="K49" s="35">
        <f t="shared" si="8"/>
        <v>88206.29999999993</v>
      </c>
      <c r="L49" s="37">
        <f t="shared" si="9"/>
        <v>1.1846581012641266</v>
      </c>
      <c r="M49" s="35">
        <f t="shared" si="6"/>
        <v>-10403.200000000186</v>
      </c>
      <c r="N49" s="37">
        <f t="shared" si="7"/>
        <v>0.9819477614387786</v>
      </c>
      <c r="O49" s="38"/>
      <c r="P49" s="14"/>
      <c r="Q49" s="14"/>
    </row>
    <row r="50" spans="1:17" x14ac:dyDescent="0.2">
      <c r="A50" s="27">
        <v>45</v>
      </c>
      <c r="B50" s="9" t="s">
        <v>11</v>
      </c>
      <c r="C50" s="3" t="s">
        <v>39</v>
      </c>
      <c r="D50" s="3" t="s">
        <v>29</v>
      </c>
      <c r="E50" s="28">
        <v>37455.5</v>
      </c>
      <c r="F50" s="4">
        <v>58580.5</v>
      </c>
      <c r="G50" s="28">
        <v>60959.9</v>
      </c>
      <c r="H50" s="28">
        <v>60959.9</v>
      </c>
      <c r="I50" s="4">
        <f t="shared" si="4"/>
        <v>23504.400000000001</v>
      </c>
      <c r="J50" s="5">
        <f t="shared" si="5"/>
        <v>1.6275286673519243</v>
      </c>
      <c r="K50" s="4">
        <f t="shared" si="8"/>
        <v>2379.4000000000015</v>
      </c>
      <c r="L50" s="5">
        <f t="shared" si="9"/>
        <v>1.040617611662584</v>
      </c>
      <c r="M50" s="4">
        <f t="shared" si="6"/>
        <v>0</v>
      </c>
      <c r="N50" s="6">
        <f t="shared" si="7"/>
        <v>1</v>
      </c>
      <c r="O50" s="39"/>
      <c r="P50" s="14"/>
      <c r="Q50" s="14"/>
    </row>
    <row r="51" spans="1:17" ht="49.5" customHeight="1" x14ac:dyDescent="0.2">
      <c r="A51" s="27">
        <v>46</v>
      </c>
      <c r="B51" s="9" t="s">
        <v>55</v>
      </c>
      <c r="C51" s="3" t="s">
        <v>39</v>
      </c>
      <c r="D51" s="3" t="s">
        <v>30</v>
      </c>
      <c r="E51" s="28">
        <v>159702.59999999998</v>
      </c>
      <c r="F51" s="4">
        <v>2124.5</v>
      </c>
      <c r="G51" s="28">
        <v>28710.500000000007</v>
      </c>
      <c r="H51" s="28">
        <v>26206.2</v>
      </c>
      <c r="I51" s="4">
        <f t="shared" si="4"/>
        <v>-133496.39999999997</v>
      </c>
      <c r="J51" s="5">
        <f t="shared" si="5"/>
        <v>0.16409375927505254</v>
      </c>
      <c r="K51" s="4">
        <f t="shared" si="8"/>
        <v>24081.7</v>
      </c>
      <c r="L51" s="5">
        <f t="shared" si="9"/>
        <v>12.33523181925159</v>
      </c>
      <c r="M51" s="4">
        <f t="shared" si="6"/>
        <v>-2504.3000000000065</v>
      </c>
      <c r="N51" s="6">
        <f t="shared" si="7"/>
        <v>0.912774072203549</v>
      </c>
      <c r="O51" s="7" t="s">
        <v>106</v>
      </c>
      <c r="P51" s="14"/>
      <c r="Q51" s="14"/>
    </row>
    <row r="52" spans="1:17" ht="42.75" customHeight="1" x14ac:dyDescent="0.2">
      <c r="A52" s="27">
        <v>47</v>
      </c>
      <c r="B52" s="9" t="s">
        <v>63</v>
      </c>
      <c r="C52" s="3" t="s">
        <v>39</v>
      </c>
      <c r="D52" s="3" t="s">
        <v>31</v>
      </c>
      <c r="E52" s="28">
        <v>242689.40000000002</v>
      </c>
      <c r="F52" s="4">
        <v>265254</v>
      </c>
      <c r="G52" s="28">
        <v>285747.00000000006</v>
      </c>
      <c r="H52" s="28">
        <v>285747</v>
      </c>
      <c r="I52" s="4">
        <f t="shared" si="4"/>
        <v>43057.599999999977</v>
      </c>
      <c r="J52" s="5">
        <f t="shared" si="5"/>
        <v>1.1774185440320013</v>
      </c>
      <c r="K52" s="4">
        <f t="shared" si="8"/>
        <v>20493</v>
      </c>
      <c r="L52" s="5">
        <f t="shared" si="9"/>
        <v>1.0772580243841752</v>
      </c>
      <c r="M52" s="4">
        <f t="shared" si="6"/>
        <v>0</v>
      </c>
      <c r="N52" s="6">
        <f t="shared" si="7"/>
        <v>0.99999999999999978</v>
      </c>
      <c r="O52" s="39"/>
      <c r="P52" s="14"/>
      <c r="Q52" s="14"/>
    </row>
    <row r="53" spans="1:17" ht="94.5" customHeight="1" x14ac:dyDescent="0.2">
      <c r="A53" s="27">
        <v>48</v>
      </c>
      <c r="B53" s="9" t="s">
        <v>17</v>
      </c>
      <c r="C53" s="3" t="s">
        <v>39</v>
      </c>
      <c r="D53" s="3" t="s">
        <v>36</v>
      </c>
      <c r="E53" s="28">
        <v>155877.79999999999</v>
      </c>
      <c r="F53" s="4">
        <v>151714.59999999998</v>
      </c>
      <c r="G53" s="28">
        <v>200865.69999999998</v>
      </c>
      <c r="H53" s="28">
        <v>192966.8</v>
      </c>
      <c r="I53" s="4">
        <f t="shared" si="4"/>
        <v>37089</v>
      </c>
      <c r="J53" s="5">
        <f t="shared" si="5"/>
        <v>1.2379363835004087</v>
      </c>
      <c r="K53" s="4">
        <f t="shared" si="8"/>
        <v>41252.200000000012</v>
      </c>
      <c r="L53" s="5">
        <f t="shared" si="9"/>
        <v>1.2719065930371898</v>
      </c>
      <c r="M53" s="4">
        <f t="shared" si="6"/>
        <v>-7898.8999999999942</v>
      </c>
      <c r="N53" s="6">
        <f t="shared" si="7"/>
        <v>0.96067571516690009</v>
      </c>
      <c r="O53" s="45" t="s">
        <v>107</v>
      </c>
      <c r="P53" s="14"/>
      <c r="Q53" s="14"/>
    </row>
    <row r="54" spans="1:17" s="30" customFormat="1" ht="24.75" customHeight="1" x14ac:dyDescent="0.2">
      <c r="A54" s="27">
        <v>49</v>
      </c>
      <c r="B54" s="33" t="s">
        <v>18</v>
      </c>
      <c r="C54" s="34" t="s">
        <v>20</v>
      </c>
      <c r="D54" s="34"/>
      <c r="E54" s="35">
        <f t="shared" ref="E54" si="20">E55</f>
        <v>65217.5</v>
      </c>
      <c r="F54" s="35">
        <f t="shared" ref="F54" si="21">F55</f>
        <v>64892.4</v>
      </c>
      <c r="G54" s="35">
        <f t="shared" ref="G54" si="22">G55</f>
        <v>68471.599999999991</v>
      </c>
      <c r="H54" s="35">
        <f t="shared" ref="H54" si="23">H55</f>
        <v>66634.100000000006</v>
      </c>
      <c r="I54" s="35">
        <f t="shared" si="4"/>
        <v>1416.6000000000058</v>
      </c>
      <c r="J54" s="36">
        <f t="shared" si="5"/>
        <v>1.0217211637980603</v>
      </c>
      <c r="K54" s="35">
        <f t="shared" si="8"/>
        <v>1741.7000000000044</v>
      </c>
      <c r="L54" s="37">
        <f t="shared" si="9"/>
        <v>1.0268398148319373</v>
      </c>
      <c r="M54" s="35">
        <f t="shared" si="6"/>
        <v>-1837.4999999999854</v>
      </c>
      <c r="N54" s="37">
        <f t="shared" si="7"/>
        <v>0.97316405633868663</v>
      </c>
      <c r="O54" s="38"/>
      <c r="P54" s="14"/>
      <c r="Q54" s="14"/>
    </row>
    <row r="55" spans="1:17" ht="30" customHeight="1" x14ac:dyDescent="0.2">
      <c r="A55" s="27">
        <v>50</v>
      </c>
      <c r="B55" s="9" t="s">
        <v>21</v>
      </c>
      <c r="C55" s="3" t="s">
        <v>20</v>
      </c>
      <c r="D55" s="3" t="s">
        <v>30</v>
      </c>
      <c r="E55" s="28">
        <v>65217.5</v>
      </c>
      <c r="F55" s="4">
        <v>64892.4</v>
      </c>
      <c r="G55" s="28">
        <v>68471.599999999991</v>
      </c>
      <c r="H55" s="28">
        <v>66634.100000000006</v>
      </c>
      <c r="I55" s="4">
        <f t="shared" si="4"/>
        <v>1416.6000000000058</v>
      </c>
      <c r="J55" s="5">
        <f t="shared" si="5"/>
        <v>1.0217211637980603</v>
      </c>
      <c r="K55" s="4">
        <f t="shared" si="8"/>
        <v>1741.7000000000044</v>
      </c>
      <c r="L55" s="5">
        <f t="shared" si="9"/>
        <v>1.0268398148319373</v>
      </c>
      <c r="M55" s="4">
        <f t="shared" si="6"/>
        <v>-1837.4999999999854</v>
      </c>
      <c r="N55" s="6">
        <f t="shared" si="7"/>
        <v>0.97316405633868663</v>
      </c>
      <c r="O55" s="39"/>
      <c r="P55" s="14"/>
      <c r="Q55" s="14"/>
    </row>
    <row r="56" spans="1:17" s="30" customFormat="1" ht="38.25" customHeight="1" x14ac:dyDescent="0.2">
      <c r="A56" s="27">
        <v>51</v>
      </c>
      <c r="B56" s="33" t="s">
        <v>68</v>
      </c>
      <c r="C56" s="34" t="s">
        <v>15</v>
      </c>
      <c r="D56" s="34"/>
      <c r="E56" s="35">
        <f t="shared" ref="E56" si="24">E57</f>
        <v>203.5</v>
      </c>
      <c r="F56" s="35">
        <f t="shared" ref="F56" si="25">F57</f>
        <v>39996.699999999997</v>
      </c>
      <c r="G56" s="35">
        <f t="shared" ref="G56" si="26">G57</f>
        <v>4599.99999999999</v>
      </c>
      <c r="H56" s="35">
        <f t="shared" ref="H56" si="27">H57</f>
        <v>0</v>
      </c>
      <c r="I56" s="35">
        <f t="shared" si="4"/>
        <v>-203.5</v>
      </c>
      <c r="J56" s="36">
        <f t="shared" si="5"/>
        <v>0</v>
      </c>
      <c r="K56" s="35">
        <f t="shared" si="8"/>
        <v>-39996.699999999997</v>
      </c>
      <c r="L56" s="37">
        <f t="shared" si="9"/>
        <v>0</v>
      </c>
      <c r="M56" s="35">
        <f t="shared" si="6"/>
        <v>-4599.99999999999</v>
      </c>
      <c r="N56" s="37">
        <f t="shared" si="7"/>
        <v>0</v>
      </c>
      <c r="O56" s="38"/>
      <c r="P56" s="14"/>
      <c r="Q56" s="14"/>
    </row>
    <row r="57" spans="1:17" ht="41.25" customHeight="1" x14ac:dyDescent="0.2">
      <c r="A57" s="27">
        <v>52</v>
      </c>
      <c r="B57" s="29" t="s">
        <v>69</v>
      </c>
      <c r="C57" s="3" t="s">
        <v>15</v>
      </c>
      <c r="D57" s="3" t="s">
        <v>29</v>
      </c>
      <c r="E57" s="28">
        <v>203.5</v>
      </c>
      <c r="F57" s="4">
        <v>39996.699999999997</v>
      </c>
      <c r="G57" s="28">
        <v>4599.99999999999</v>
      </c>
      <c r="H57" s="28">
        <v>0</v>
      </c>
      <c r="I57" s="4">
        <f t="shared" si="4"/>
        <v>-203.5</v>
      </c>
      <c r="J57" s="5">
        <f t="shared" si="5"/>
        <v>0</v>
      </c>
      <c r="K57" s="4">
        <f t="shared" si="8"/>
        <v>-39996.699999999997</v>
      </c>
      <c r="L57" s="5">
        <f>H57/F57</f>
        <v>0</v>
      </c>
      <c r="M57" s="4">
        <f t="shared" si="6"/>
        <v>-4599.99999999999</v>
      </c>
      <c r="N57" s="6">
        <f t="shared" si="7"/>
        <v>0</v>
      </c>
      <c r="O57" s="45" t="s">
        <v>82</v>
      </c>
      <c r="P57" s="14"/>
      <c r="Q57" s="14"/>
    </row>
    <row r="58" spans="1:17" s="30" customFormat="1" ht="36" customHeight="1" x14ac:dyDescent="0.2">
      <c r="A58" s="27">
        <v>53</v>
      </c>
      <c r="B58" s="33" t="s">
        <v>4</v>
      </c>
      <c r="C58" s="34"/>
      <c r="D58" s="34"/>
      <c r="E58" s="35">
        <f>E6+E15+E18+E25+E30+E32+E39+E42+E44+E49+E54+E56</f>
        <v>12592756.100000001</v>
      </c>
      <c r="F58" s="35">
        <f>F6+F15+F18+F25+F30+F32+F39+F42+F44+F49+F54+F56</f>
        <v>10604921.1</v>
      </c>
      <c r="G58" s="35">
        <f>G6+G15+G18+G25+G30+G32+G39+G42+G44+G49+G54+G56</f>
        <v>14165517.300000001</v>
      </c>
      <c r="H58" s="35">
        <f>H6+H15+H18+H25+H30+H32+H39+H42+H44+H49+H54+H56</f>
        <v>13834494.800000001</v>
      </c>
      <c r="I58" s="35">
        <f t="shared" si="4"/>
        <v>1241738.6999999993</v>
      </c>
      <c r="J58" s="36">
        <f t="shared" si="5"/>
        <v>1.0986073811117487</v>
      </c>
      <c r="K58" s="35">
        <f t="shared" si="8"/>
        <v>3229573.7000000011</v>
      </c>
      <c r="L58" s="37">
        <f t="shared" si="9"/>
        <v>1.3045353821632866</v>
      </c>
      <c r="M58" s="35">
        <f t="shared" si="6"/>
        <v>-331022.5</v>
      </c>
      <c r="N58" s="37">
        <f t="shared" si="7"/>
        <v>0.97663180997985866</v>
      </c>
      <c r="O58" s="38"/>
      <c r="P58" s="14"/>
      <c r="Q58" s="31"/>
    </row>
    <row r="59" spans="1:17" x14ac:dyDescent="0.2">
      <c r="E59" s="17"/>
      <c r="F59" s="18"/>
      <c r="G59" s="17"/>
    </row>
    <row r="60" spans="1:17" x14ac:dyDescent="0.2">
      <c r="F60" s="19"/>
    </row>
    <row r="61" spans="1:17" x14ac:dyDescent="0.2">
      <c r="F61" s="19"/>
    </row>
    <row r="63" spans="1:17" x14ac:dyDescent="0.2">
      <c r="H63" s="19"/>
    </row>
    <row r="65" spans="5:5" x14ac:dyDescent="0.2">
      <c r="E65" s="24"/>
    </row>
  </sheetData>
  <mergeCells count="2">
    <mergeCell ref="A4:A5"/>
    <mergeCell ref="A1:O1"/>
  </mergeCells>
  <phoneticPr fontId="0" type="noConversion"/>
  <pageMargins left="0.39370078740157483" right="0.39370078740157483" top="1.3779527559055118" bottom="0.39370078740157483" header="0.98425196850393704" footer="0.15748031496062992"/>
  <pageSetup paperSize="9" scale="37" fitToHeight="0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Сведения</vt:lpstr>
      <vt:lpstr>Сведения!Заголовки_для_печати</vt:lpstr>
      <vt:lpstr>Сведения!Область_печати</vt:lpstr>
    </vt:vector>
  </TitlesOfParts>
  <Company>Финансовое управление мэрии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Budget_05_4</dc:creator>
  <cp:lastModifiedBy>Куприянова Анна Алексеевна</cp:lastModifiedBy>
  <cp:lastPrinted>2022-04-22T08:57:24Z</cp:lastPrinted>
  <dcterms:created xsi:type="dcterms:W3CDTF">2005-10-27T10:10:18Z</dcterms:created>
  <dcterms:modified xsi:type="dcterms:W3CDTF">2023-04-28T10:26:10Z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